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/>
  <xr:revisionPtr revIDLastSave="0" documentId="8_{4C465EF3-D9C3-4800-B84E-6E74FAA75397}" xr6:coauthVersionLast="36" xr6:coauthVersionMax="36" xr10:uidLastSave="{00000000-0000-0000-0000-000000000000}"/>
  <bookViews>
    <workbookView xWindow="0" yWindow="0" windowWidth="21570" windowHeight="6480" firstSheet="14" activeTab="14" xr2:uid="{00000000-000D-0000-FFFF-FFFF00000000}"/>
  </bookViews>
  <sheets>
    <sheet name="Sheet1" sheetId="1" state="hidden" r:id="rId1"/>
    <sheet name="Sheet2" sheetId="2" state="hidden" r:id="rId2"/>
    <sheet name="Sheet3" sheetId="3" state="hidden" r:id="rId3"/>
    <sheet name="Sheet4" sheetId="4" state="hidden" r:id="rId4"/>
    <sheet name="GANTT CHART FINAL " sheetId="13" state="hidden" r:id="rId5"/>
    <sheet name="Milestones (FINAL)" sheetId="11" state="hidden" r:id="rId6"/>
    <sheet name="Gantt Chart" sheetId="9" state="hidden" r:id="rId7"/>
    <sheet name="Sheet5" sheetId="7" state="hidden" r:id="rId8"/>
    <sheet name="COSTS" sheetId="6" state="hidden" r:id="rId9"/>
    <sheet name="Milestones" sheetId="8" state="hidden" r:id="rId10"/>
    <sheet name="Sheet7" sheetId="10" state="hidden" r:id="rId11"/>
    <sheet name="GANTT CHART FINAL" sheetId="5" state="hidden" r:id="rId12"/>
    <sheet name="Sheet8" sheetId="12" state="hidden" r:id="rId13"/>
    <sheet name="GANTT CHART_" sheetId="15" state="hidden" r:id="rId14"/>
    <sheet name="Budget &amp; Gantt Chart" sheetId="17" r:id="rId15"/>
    <sheet name="MILESTONES_" sheetId="14" state="hidden" r:id="rId16"/>
    <sheet name="Costs_2016" sheetId="21" state="hidden" r:id="rId17"/>
  </sheets>
  <calcPr calcId="191029"/>
</workbook>
</file>

<file path=xl/calcChain.xml><?xml version="1.0" encoding="utf-8"?>
<calcChain xmlns="http://schemas.openxmlformats.org/spreadsheetml/2006/main">
  <c r="G8" i="17" l="1"/>
  <c r="G9" i="17"/>
  <c r="G10" i="17"/>
  <c r="G11" i="17"/>
  <c r="G12" i="17"/>
  <c r="D14" i="17" l="1"/>
  <c r="C14" i="17"/>
  <c r="C16" i="17" s="1"/>
  <c r="G7" i="17"/>
  <c r="G6" i="17"/>
  <c r="G5" i="17"/>
  <c r="G4" i="17"/>
  <c r="C15" i="17" l="1"/>
  <c r="C17" i="17" s="1"/>
  <c r="Q14" i="21"/>
  <c r="L12" i="21"/>
  <c r="L10" i="21"/>
  <c r="L11" i="21"/>
  <c r="L13" i="21"/>
  <c r="L14" i="21"/>
  <c r="L15" i="21"/>
  <c r="L16" i="21"/>
  <c r="L17" i="21"/>
  <c r="L18" i="21"/>
  <c r="L19" i="21"/>
  <c r="L9" i="21"/>
  <c r="J10" i="21"/>
  <c r="J11" i="21"/>
  <c r="J12" i="21"/>
  <c r="J13" i="21"/>
  <c r="J14" i="21"/>
  <c r="J15" i="21"/>
  <c r="J16" i="21"/>
  <c r="J17" i="21"/>
  <c r="J18" i="21"/>
  <c r="J20" i="21" s="1"/>
  <c r="J19" i="21"/>
  <c r="J9" i="21"/>
  <c r="K29" i="21"/>
  <c r="B39" i="21" s="1"/>
  <c r="D39" i="21" s="1"/>
  <c r="K20" i="21"/>
  <c r="I29" i="21"/>
  <c r="B32" i="21" s="1"/>
  <c r="D32" i="21" s="1"/>
  <c r="I20" i="21"/>
  <c r="M28" i="21"/>
  <c r="M23" i="21"/>
  <c r="M19" i="21"/>
  <c r="M18" i="21"/>
  <c r="M17" i="21"/>
  <c r="M16" i="21"/>
  <c r="M15" i="21"/>
  <c r="M14" i="21"/>
  <c r="M13" i="21"/>
  <c r="M12" i="21"/>
  <c r="M11" i="21"/>
  <c r="M10" i="21"/>
  <c r="M9" i="21"/>
  <c r="L29" i="21" l="1"/>
  <c r="C37" i="21" s="1"/>
  <c r="B34" i="21"/>
  <c r="D34" i="21" s="1"/>
  <c r="J29" i="21"/>
  <c r="C34" i="21" s="1"/>
  <c r="B33" i="21"/>
  <c r="D33" i="21" s="1"/>
  <c r="D31" i="21" s="1"/>
  <c r="B35" i="21"/>
  <c r="D35" i="21" s="1"/>
  <c r="C32" i="21"/>
  <c r="C35" i="21"/>
  <c r="C33" i="21"/>
  <c r="B37" i="21"/>
  <c r="D37" i="21" s="1"/>
  <c r="B38" i="21"/>
  <c r="D38" i="21" s="1"/>
  <c r="L20" i="21"/>
  <c r="M21" i="21"/>
  <c r="M26" i="21" s="1"/>
  <c r="C38" i="21" l="1"/>
  <c r="C36" i="21" s="1"/>
  <c r="B36" i="21"/>
  <c r="C39" i="21"/>
  <c r="B31" i="21"/>
  <c r="B40" i="21" s="1"/>
  <c r="D36" i="21"/>
  <c r="D40" i="21" s="1"/>
  <c r="C31" i="21"/>
  <c r="C40" i="21" s="1"/>
  <c r="G13" i="17"/>
  <c r="C3" i="11"/>
  <c r="D3" i="9"/>
  <c r="D4" i="9"/>
  <c r="D5" i="9"/>
  <c r="D6" i="9"/>
  <c r="D7" i="9"/>
  <c r="D8" i="9"/>
  <c r="D9" i="9"/>
  <c r="D10" i="9"/>
  <c r="D11" i="9"/>
  <c r="D12" i="9"/>
  <c r="D13" i="9"/>
  <c r="D14" i="9"/>
  <c r="E35" i="6"/>
  <c r="D8" i="1"/>
  <c r="D4" i="1"/>
  <c r="D7" i="1"/>
  <c r="E4" i="4"/>
  <c r="E7" i="4" s="1"/>
  <c r="E22" i="4"/>
  <c r="E13" i="4"/>
  <c r="I14" i="3"/>
  <c r="H14" i="3"/>
  <c r="G14" i="3"/>
  <c r="F14" i="3"/>
  <c r="E14" i="3"/>
  <c r="D14" i="3"/>
  <c r="C14" i="3"/>
  <c r="J13" i="3"/>
  <c r="K13" i="3" s="1"/>
  <c r="J12" i="3"/>
  <c r="K12" i="3" s="1"/>
  <c r="J11" i="3"/>
  <c r="K11" i="3"/>
  <c r="J10" i="3"/>
  <c r="J14" i="3" s="1"/>
  <c r="C22" i="3" s="1"/>
  <c r="D11" i="2"/>
  <c r="B11" i="2"/>
  <c r="C8" i="2"/>
  <c r="C11" i="2" s="1"/>
  <c r="K10" i="3"/>
  <c r="D3" i="1"/>
  <c r="D11" i="1"/>
  <c r="D12" i="1"/>
  <c r="D13" i="1"/>
  <c r="C17" i="3" l="1"/>
  <c r="C21" i="3" s="1"/>
  <c r="C20" i="3"/>
  <c r="E40" i="21"/>
  <c r="K14" i="3"/>
  <c r="E8" i="2"/>
  <c r="E11" i="2" s="1"/>
</calcChain>
</file>

<file path=xl/sharedStrings.xml><?xml version="1.0" encoding="utf-8"?>
<sst xmlns="http://schemas.openxmlformats.org/spreadsheetml/2006/main" count="621" uniqueCount="380">
  <si>
    <t>Gantt Chart</t>
  </si>
  <si>
    <t>Start Date</t>
  </si>
  <si>
    <t>End Date</t>
  </si>
  <si>
    <t>Duration</t>
  </si>
  <si>
    <t>INEA/CEF/TRAN/A2016/1368D82</t>
  </si>
  <si>
    <t>2016-CY-TA-0340-W</t>
  </si>
  <si>
    <t>Activities</t>
  </si>
  <si>
    <t>TOTAL</t>
  </si>
  <si>
    <t>Agreement number:</t>
  </si>
  <si>
    <t>Action No:</t>
  </si>
  <si>
    <t>Eligible direct costs</t>
  </si>
  <si>
    <t>Activity 1</t>
  </si>
  <si>
    <t>Activity 2</t>
  </si>
  <si>
    <t>Activity 3</t>
  </si>
  <si>
    <t>Total Eligible Direct Costs</t>
  </si>
  <si>
    <t>Cost</t>
  </si>
  <si>
    <t xml:space="preserve">AGREEMENT NUMBER: </t>
  </si>
  <si>
    <t xml:space="preserve">ACTION No: </t>
  </si>
  <si>
    <t>PERIOD: JUNE 2017 - DECEMBER 2017</t>
  </si>
  <si>
    <t>TIMESHEET FOR THE PROJECT</t>
  </si>
  <si>
    <t>ACTIVITY</t>
  </si>
  <si>
    <t>PERSONNEL</t>
  </si>
  <si>
    <t>MONTH</t>
  </si>
  <si>
    <t>Total Days</t>
  </si>
  <si>
    <t>Total Amount (EURO)</t>
  </si>
  <si>
    <t>06-2017 (Days)</t>
  </si>
  <si>
    <t>07-2017 (Days)</t>
  </si>
  <si>
    <t>08-2017 (Days)</t>
  </si>
  <si>
    <t>09-2017 (Days)</t>
  </si>
  <si>
    <t>10-2017 (Days)</t>
  </si>
  <si>
    <t>11-2017 (Days)</t>
  </si>
  <si>
    <t>12-2017 (Days)</t>
  </si>
  <si>
    <t>ACTIVITY 1</t>
  </si>
  <si>
    <t>Elpida Epaminonda</t>
  </si>
  <si>
    <t>Xenia Kleopa</t>
  </si>
  <si>
    <t>Maria Diakou</t>
  </si>
  <si>
    <t>Total Days per Month</t>
  </si>
  <si>
    <t>Hourly Rates</t>
  </si>
  <si>
    <r>
      <t>Euro/Hour (</t>
    </r>
    <r>
      <rPr>
        <b/>
        <sz val="10"/>
        <rFont val="Calibri"/>
        <family val="2"/>
        <charset val="161"/>
      </rPr>
      <t>€</t>
    </r>
    <r>
      <rPr>
        <b/>
        <sz val="10"/>
        <rFont val="Arial"/>
        <family val="2"/>
        <charset val="161"/>
      </rPr>
      <t>)</t>
    </r>
  </si>
  <si>
    <t>Amount per Personnel (€)</t>
  </si>
  <si>
    <t>Total</t>
  </si>
  <si>
    <t>Tender for Works</t>
  </si>
  <si>
    <t>Milestone</t>
  </si>
  <si>
    <t>Descreption</t>
  </si>
  <si>
    <t>Completion %</t>
  </si>
  <si>
    <t>% of Total</t>
  </si>
  <si>
    <t>Tender for Supervision</t>
  </si>
  <si>
    <t>Sign of Supervision Contract</t>
  </si>
  <si>
    <t>Sign of Works Contact</t>
  </si>
  <si>
    <t>-</t>
  </si>
  <si>
    <t>Overall Progress</t>
  </si>
  <si>
    <t>Total Progress</t>
  </si>
  <si>
    <t>Notice to proceed with the works</t>
  </si>
  <si>
    <t>Completion of KP 5+600 &amp; 7+400</t>
  </si>
  <si>
    <t>Completion of KP 17+500 &amp; 19+000</t>
  </si>
  <si>
    <t>40% of Road safety edge treatment</t>
  </si>
  <si>
    <t>Notice to proceed with supervision</t>
  </si>
  <si>
    <t>Substantial completion of Works</t>
  </si>
  <si>
    <t>Evaluation of Bids Phase I</t>
  </si>
  <si>
    <t>Notice to proceed of the works contract Phase I (M6)</t>
  </si>
  <si>
    <t>Completion of climbing lane KP 5+600 -7+400 (M7)</t>
  </si>
  <si>
    <t>Completion of climbing lane KP 17+ 500 -19+000 (M8)</t>
  </si>
  <si>
    <t>40% of road safety edge treatment completed (M9)</t>
  </si>
  <si>
    <t>Substantial completion of the works (M10)</t>
  </si>
  <si>
    <t>Tender Notice for Works Phase I (M1)</t>
  </si>
  <si>
    <t>Works contract signed Phase I (M4)</t>
  </si>
  <si>
    <t>Tender Notice for Works Phase II (M1)</t>
  </si>
  <si>
    <t>Evaluation of Bids Phase II</t>
  </si>
  <si>
    <t>Works contract signed Phase II (M4)</t>
  </si>
  <si>
    <t>Notice to proceed of the works contract Phase II (M6)</t>
  </si>
  <si>
    <t>1.1 Public Procurement for works, barriers, signage</t>
  </si>
  <si>
    <t>1.2 Public Procurement for supply and installation of road lighting</t>
  </si>
  <si>
    <t>1.3 Works</t>
  </si>
  <si>
    <t>1.4 Installation</t>
  </si>
  <si>
    <t>2.1 Public procurement for  supply and installation of road lighting</t>
  </si>
  <si>
    <t>2.2 Public procurement for replacing of existing lights with LEDs</t>
  </si>
  <si>
    <t>2.3 Works for installation of road lighting</t>
  </si>
  <si>
    <t>2.4 Works for for replacing of existing lights with LEDs</t>
  </si>
  <si>
    <t>3. Emergency Barriers and Guard Rails (EUR 1,7 M + 1,5 M)</t>
  </si>
  <si>
    <t>3.1 Public procurement for supply and installation of Barriers</t>
  </si>
  <si>
    <t>3.2 Public procurement for supply and installation of Guard Rails</t>
  </si>
  <si>
    <t>3.2 Works for installation of barriers</t>
  </si>
  <si>
    <t>3.4 Works for installation of guard rails</t>
  </si>
  <si>
    <t>4. Supply and installation of crash cushions (EUR 0,33 M)</t>
  </si>
  <si>
    <t>4.1 Public procurement for  supply and installation of crash cushion</t>
  </si>
  <si>
    <t>4.2 Works for installation of crash cushions</t>
  </si>
  <si>
    <t>5. Supply and installation of retractable bollards (EUR 0,05 M)</t>
  </si>
  <si>
    <t>5.1 Public procurement for supply and installation of retractable bollards</t>
  </si>
  <si>
    <t>5.2 Works for installation of retractable bollards</t>
  </si>
  <si>
    <t>6.1 Public procurement for  supply and installation of sound barriers</t>
  </si>
  <si>
    <t>6.2 Works for installation of sound barriers</t>
  </si>
  <si>
    <t>7.1 Public procurement for supply and installation of traffic counters</t>
  </si>
  <si>
    <t>7.2 Works for installation of traffic counters</t>
  </si>
  <si>
    <t>2019 (Year 1)</t>
  </si>
  <si>
    <t>2020 (Year 2)</t>
  </si>
  <si>
    <t>2021 (Year 3)</t>
  </si>
  <si>
    <t>2022 (Year 4)</t>
  </si>
  <si>
    <t>9. Supervision (EUR 0,15 M)</t>
  </si>
  <si>
    <r>
      <t>2. Installation of road lighting and replacing of road lighting with LEDs </t>
    </r>
    <r>
      <rPr>
        <sz val="11"/>
        <color rgb="FF222222"/>
        <rFont val="Arial"/>
        <family val="2"/>
        <charset val="161"/>
      </rPr>
      <t> </t>
    </r>
    <r>
      <rPr>
        <b/>
        <sz val="11"/>
        <color rgb="FF222222"/>
        <rFont val="Arial"/>
        <family val="2"/>
        <charset val="161"/>
      </rPr>
      <t>(EUR 2,0 M)</t>
    </r>
  </si>
  <si>
    <t>1.Improvement of Kornos Junction (EUR 1,64 M)</t>
  </si>
  <si>
    <t>8. Supply and installation of speed and red light cameras (EUR 0,75 M)</t>
  </si>
  <si>
    <t>8.1 Public procurement for supply and installation of 10 mobile speed cameras and 3 fixed speed and red light cameras</t>
  </si>
  <si>
    <t>8.2 Works for installation of 10 mobile speed cameras and 3 fixed speed and red light cameras</t>
  </si>
  <si>
    <t>6. Supply and installation of sound barriers (EUR 1,105 M)</t>
  </si>
  <si>
    <t>7. Supply and installation of automatic traffic counters (EUR 0,035 M)</t>
  </si>
  <si>
    <t>List of Activities</t>
  </si>
  <si>
    <t>Activity</t>
  </si>
  <si>
    <t>Description</t>
  </si>
  <si>
    <t>Date start</t>
  </si>
  <si>
    <t>Date finish</t>
  </si>
  <si>
    <t>Public Procurement</t>
  </si>
  <si>
    <t>1, 2, 3</t>
  </si>
  <si>
    <t>Supervision-Closure of the Project with the Contractor</t>
  </si>
  <si>
    <t>3, 4, 13, 14, 15</t>
  </si>
  <si>
    <t>Works</t>
  </si>
  <si>
    <t>4,5,6,7,8,9,10,11,12,13</t>
  </si>
  <si>
    <t>Description of Milestones</t>
  </si>
  <si>
    <t>Due Date</t>
  </si>
  <si>
    <t>Means of Verification</t>
  </si>
  <si>
    <t>Commencement of project</t>
  </si>
  <si>
    <t>Letter of Approval of Funding by EC</t>
  </si>
  <si>
    <t>Call for Tenders</t>
  </si>
  <si>
    <t>Tender Call for The Project- Official EU Journal</t>
  </si>
  <si>
    <t>Award of Contract</t>
  </si>
  <si>
    <t>Signed contract</t>
  </si>
  <si>
    <t>Commencement of Works</t>
  </si>
  <si>
    <t>Memo by site engineer to Director of PWD and a letter to the Contractor by PWD. PWD issues the first Certificate of Payment (prepayment to the Contractor). The Contractor submits a Time Schedule of Works.</t>
  </si>
  <si>
    <t>Initiation of earthworks and drainage</t>
  </si>
  <si>
    <t>Report by site engineer to Director of PWD with a relevant Time Schedule of Works.</t>
  </si>
  <si>
    <t>Completion of earthworks and drainage</t>
  </si>
  <si>
    <t>Report by site engineer to Director of PWD. The Contractor requests by PWD to issue a Certificate of Payment which includes all the relevant works.</t>
  </si>
  <si>
    <t>Initiation of the construction of the Grade Separated Jctn on the A1</t>
  </si>
  <si>
    <t>Completion of the construction of the Grade Separated Jctn on the A1</t>
  </si>
  <si>
    <t>Initiation of the construction of Other Structures</t>
  </si>
  <si>
    <t>Completion of Other Structures</t>
  </si>
  <si>
    <t xml:space="preserve">Initiation of Paving, installation of Services and Street Furniture </t>
  </si>
  <si>
    <t xml:space="preserve">Completion of Paving, installation of Services and Street Furniture </t>
  </si>
  <si>
    <t>Completion of Works</t>
  </si>
  <si>
    <t xml:space="preserve"> Letter by the Contractor requesting by PWD to issue the Certificate of Substantial Completion of Works.  </t>
  </si>
  <si>
    <t>Acceptance of completed project</t>
  </si>
  <si>
    <t xml:space="preserve">PWD issues the Certificate of Substantial Completion of Works. The Lefkosia South Orbital Motorway (Phase A) is fully operational. Public Notices are issued.   </t>
  </si>
  <si>
    <t>Financial Closure of the Project with the Contractor</t>
  </si>
  <si>
    <t>PWD issues the Final Account and the Certificate of Completion of Works (based on the Provistions of the Contract- 18 months after the Certificate of Substantial Completion of Works).</t>
  </si>
  <si>
    <t>Supervision-Closure of the Project</t>
  </si>
  <si>
    <t>Public Procurement and Project Management</t>
  </si>
  <si>
    <t>Substantial completion of works</t>
  </si>
  <si>
    <t>Indicative completion date</t>
  </si>
  <si>
    <t>Milestone Number</t>
  </si>
  <si>
    <t>Milestone Description</t>
  </si>
  <si>
    <t>Works for the Improvement of Kornos junction (works, barriers, signage, lighting)</t>
  </si>
  <si>
    <t>Installation of sound barriers</t>
  </si>
  <si>
    <t>Installation of retractable bollards</t>
  </si>
  <si>
    <t>Installation of automatic traffic counters</t>
  </si>
  <si>
    <t>Installation of speed cameras on A1 and A2</t>
  </si>
  <si>
    <t>Installation of guard rails and emergency barriers</t>
  </si>
  <si>
    <t>Installation of crash cushions</t>
  </si>
  <si>
    <t>Installation of road lighting on Choirokoitia, Zygi and Governor's Beach junction</t>
  </si>
  <si>
    <t>Replace of existing lights with LEDs</t>
  </si>
  <si>
    <t>Completion of the works for the installation of crash cushions</t>
  </si>
  <si>
    <t>Completion of the works for the installation of traffic counters</t>
  </si>
  <si>
    <t>Completion of the works for the installation of 10 mobile speed cameras and 3 fixed speed and red light cameras</t>
  </si>
  <si>
    <t>Completion of the works for the installation of retractable bollards</t>
  </si>
  <si>
    <t>Completion of the works for the installation of sound barriers</t>
  </si>
  <si>
    <t>Completion of the works for the installation of guard rails</t>
  </si>
  <si>
    <t>Completion of the works for the installation of road lighting on Choirokoitia, Zygi and Governor's Beach junction</t>
  </si>
  <si>
    <t>Completion of the works for the installation of road lighting on Kornos junction</t>
  </si>
  <si>
    <t xml:space="preserve">PWD issues the Certificate of Substantial Completion of Works. Public Notices are issued.   </t>
  </si>
  <si>
    <t>Tender notice for the works for the improvement of Kornos junction (works, barriers, signage)</t>
  </si>
  <si>
    <t>Works contract signed  for the improvement of Kornos junction (works, barriers, signage)</t>
  </si>
  <si>
    <t>Notice to proceed of the works contract  for the improvement of Kornos junction (works, barriers, signage)</t>
  </si>
  <si>
    <t>Tender Notice Published</t>
  </si>
  <si>
    <t>Contract signed</t>
  </si>
  <si>
    <t>Notice to proceed</t>
  </si>
  <si>
    <t>Notice to proceed of the works contract  for the installation of road lighting on Choirokoitia, Zygi and Governor's Beach junction</t>
  </si>
  <si>
    <t>Notice to proceed of the works contract for the installation of road lighting on Kornos junction</t>
  </si>
  <si>
    <t>Works contract signed  for the installation of road lighting on Kornos junction</t>
  </si>
  <si>
    <t>Tender notice for the works for the installation of road lighting on Kornos junction</t>
  </si>
  <si>
    <t>Works contract signed for the installation of road lighting on Choirokoitia, Zygi and Governor's Beach junction</t>
  </si>
  <si>
    <t>Tender notice for the works for the installation of road lighting on Choirokoitia, Zygi and Governor's Beach junction</t>
  </si>
  <si>
    <t>Completion of the works for the replacement of existing lights with LEDs</t>
  </si>
  <si>
    <t>Notice to proceed of the works contract for the replacement of existing lights with LEDs</t>
  </si>
  <si>
    <t>Works contract signed  for the replacement of existing lights with LEDs</t>
  </si>
  <si>
    <t>Tender notice for the works for the replacement of existing lights with LEDs</t>
  </si>
  <si>
    <t>Replacement of existing lights with LEDs</t>
  </si>
  <si>
    <t xml:space="preserve">Commencement of Supervision </t>
  </si>
  <si>
    <t>2,47,48</t>
  </si>
  <si>
    <t>Notice to proceed of the works contract  for the installation of 10 mobile speed cameras and 3 fixed speed and red light cameras</t>
  </si>
  <si>
    <t>Works contract signed  for the installation of 10 mobile speed cameras and 3 fixed speed and red light cameras</t>
  </si>
  <si>
    <t>Tender notice for the works for the installation of 10 mobile speed cameras and 3 fixed speed and red light cameras</t>
  </si>
  <si>
    <t>Notice to proceed of the works contract   for the installation of traffic counters</t>
  </si>
  <si>
    <t>Works contract signed   for the installation of traffic counters</t>
  </si>
  <si>
    <t>Tender notice for the works  for the installation of traffic counters</t>
  </si>
  <si>
    <t>Notice to proceed of the works contract for the installation of sound barriers</t>
  </si>
  <si>
    <t>Works contract signed  for the installation of sound barriers</t>
  </si>
  <si>
    <t>Tender notice for the works for the installation of sound barriers</t>
  </si>
  <si>
    <t>Notice to proceed of the works contract  for the installation of retractable bollards</t>
  </si>
  <si>
    <t>Works contract signed  for the installation of retractable bollards</t>
  </si>
  <si>
    <t>Tender notice for the works for the installation of retractable bollards</t>
  </si>
  <si>
    <t>Notice to proceed of the works contract  for the installation of crash cushions</t>
  </si>
  <si>
    <t>Works contract signed  for the installation of crash cushions</t>
  </si>
  <si>
    <t>Tender notice for the works for the installation of crash cushions</t>
  </si>
  <si>
    <t>Notice to proceed of the works contract  for the installation of guard rails</t>
  </si>
  <si>
    <t>Works contract signed  for the installation of guard rails</t>
  </si>
  <si>
    <t>Tender notice for the works for the installation of guard rails</t>
  </si>
  <si>
    <t>1,3,4,5,7,8,9,11,12,13,15,16,17,19,20,21,23,24,25,27,28,29,31,32,33,35,36,37,39,40,41,43,44,45</t>
  </si>
  <si>
    <t>6, 10</t>
  </si>
  <si>
    <t>22, 26</t>
  </si>
  <si>
    <t>6,10,14,18,22,26,30,34,38,42,46</t>
  </si>
  <si>
    <t>Completion of the works for the improvement of Kornos junction (works, barriers, signage)</t>
  </si>
  <si>
    <t>Tender notice for the works  for the installation of emergency barriers</t>
  </si>
  <si>
    <t>Works contract signed  for the installation of emergency barriers</t>
  </si>
  <si>
    <t>Notice to proceed of the works contract   for installation of the emergency barriers</t>
  </si>
  <si>
    <t>Completion of the works for the installation of emergency barriers</t>
  </si>
  <si>
    <t xml:space="preserve">*Day of the month </t>
  </si>
  <si>
    <t>15*</t>
  </si>
  <si>
    <t xml:space="preserve">1.Improvement of Kornos Junction </t>
  </si>
  <si>
    <t>2. Installation of road lighting and replacing of road lighting with LEDs </t>
  </si>
  <si>
    <t>3. Emergency Barriers and Guard Rails </t>
  </si>
  <si>
    <t>4. Supply and installation of crash cushions </t>
  </si>
  <si>
    <t>5. Supply and installation of retractable bollards </t>
  </si>
  <si>
    <t>6. Supply and installation of sound barriers </t>
  </si>
  <si>
    <t>7. Supply and installation of automatic traffic counters </t>
  </si>
  <si>
    <t xml:space="preserve">8. Supply and installation of speed cameras on A1 and A2 </t>
  </si>
  <si>
    <r>
      <t xml:space="preserve">1.1 Public Procurement for works, barriers, signage </t>
    </r>
    <r>
      <rPr>
        <b/>
        <sz val="11"/>
        <color theme="1"/>
        <rFont val="Calibri"/>
        <family val="2"/>
        <charset val="161"/>
        <scheme val="minor"/>
      </rPr>
      <t>(M2, M3)</t>
    </r>
  </si>
  <si>
    <r>
      <t xml:space="preserve">1.3 Works, barriers, signage </t>
    </r>
    <r>
      <rPr>
        <b/>
        <sz val="11"/>
        <color theme="1"/>
        <rFont val="Calibri"/>
        <family val="2"/>
        <charset val="161"/>
        <scheme val="minor"/>
      </rPr>
      <t>(M4)</t>
    </r>
  </si>
  <si>
    <r>
      <t xml:space="preserve">1.2 Public Procurement for supply and installation of road lighting </t>
    </r>
    <r>
      <rPr>
        <b/>
        <sz val="11"/>
        <color theme="1"/>
        <rFont val="Calibri"/>
        <family val="2"/>
        <charset val="161"/>
        <scheme val="minor"/>
      </rPr>
      <t>(M5, M6)</t>
    </r>
  </si>
  <si>
    <r>
      <t xml:space="preserve">1.4 Works for installation of road lighting </t>
    </r>
    <r>
      <rPr>
        <b/>
        <sz val="11"/>
        <color theme="1"/>
        <rFont val="Calibri"/>
        <family val="2"/>
        <charset val="161"/>
        <scheme val="minor"/>
      </rPr>
      <t>(M7)</t>
    </r>
  </si>
  <si>
    <r>
      <t xml:space="preserve">2.2 Public procurement for replacing of existing lights with LEDs </t>
    </r>
    <r>
      <rPr>
        <b/>
        <sz val="11"/>
        <color theme="1"/>
        <rFont val="Calibri"/>
        <family val="2"/>
        <charset val="161"/>
        <scheme val="minor"/>
      </rPr>
      <t>(M11, M12)</t>
    </r>
  </si>
  <si>
    <r>
      <t xml:space="preserve">2.1 Public procurement for  supply and installation of road lighting </t>
    </r>
    <r>
      <rPr>
        <b/>
        <sz val="11"/>
        <color theme="1"/>
        <rFont val="Calibri"/>
        <family val="2"/>
        <charset val="161"/>
        <scheme val="minor"/>
      </rPr>
      <t>(M8, M9)</t>
    </r>
  </si>
  <si>
    <r>
      <t xml:space="preserve">2.3 Works for installation of road lighting </t>
    </r>
    <r>
      <rPr>
        <b/>
        <sz val="11"/>
        <color theme="1"/>
        <rFont val="Calibri"/>
        <family val="2"/>
        <charset val="161"/>
        <scheme val="minor"/>
      </rPr>
      <t>(M10)</t>
    </r>
  </si>
  <si>
    <r>
      <t xml:space="preserve">2.4 Works for for replacing of existing lights with LEDs </t>
    </r>
    <r>
      <rPr>
        <b/>
        <sz val="11"/>
        <color theme="1"/>
        <rFont val="Calibri"/>
        <family val="2"/>
        <charset val="161"/>
        <scheme val="minor"/>
      </rPr>
      <t>(M13)</t>
    </r>
  </si>
  <si>
    <r>
      <t xml:space="preserve">3.1 Public procurement for supply and installation of Emergency Barriers </t>
    </r>
    <r>
      <rPr>
        <b/>
        <sz val="11"/>
        <color theme="1"/>
        <rFont val="Calibri"/>
        <family val="2"/>
        <charset val="161"/>
        <scheme val="minor"/>
      </rPr>
      <t>(M14, M15)</t>
    </r>
  </si>
  <si>
    <r>
      <t xml:space="preserve">3.2 Public procurement for supply and installation of Guard Rails </t>
    </r>
    <r>
      <rPr>
        <b/>
        <sz val="11"/>
        <color theme="1"/>
        <rFont val="Calibri"/>
        <family val="2"/>
        <charset val="161"/>
        <scheme val="minor"/>
      </rPr>
      <t>(M17, M18)</t>
    </r>
  </si>
  <si>
    <r>
      <t xml:space="preserve">3.2 Works for installation of  Emergency Barriers </t>
    </r>
    <r>
      <rPr>
        <b/>
        <sz val="11"/>
        <color theme="1"/>
        <rFont val="Calibri"/>
        <family val="2"/>
        <charset val="161"/>
        <scheme val="minor"/>
      </rPr>
      <t>(M16)</t>
    </r>
  </si>
  <si>
    <r>
      <t xml:space="preserve">3.4 Works for installation of Guard Rails </t>
    </r>
    <r>
      <rPr>
        <b/>
        <sz val="11"/>
        <color theme="1"/>
        <rFont val="Calibri"/>
        <family val="2"/>
        <charset val="161"/>
        <scheme val="minor"/>
      </rPr>
      <t>(M19)</t>
    </r>
  </si>
  <si>
    <r>
      <t xml:space="preserve">4.1 Public procurement for  supply and installation of crash cushion </t>
    </r>
    <r>
      <rPr>
        <b/>
        <sz val="11"/>
        <color theme="1"/>
        <rFont val="Calibri"/>
        <family val="2"/>
        <charset val="161"/>
        <scheme val="minor"/>
      </rPr>
      <t>(M20, M21)</t>
    </r>
  </si>
  <si>
    <r>
      <t xml:space="preserve">4.2 Works for installation of crash cushions </t>
    </r>
    <r>
      <rPr>
        <b/>
        <sz val="11"/>
        <color theme="1"/>
        <rFont val="Calibri"/>
        <family val="2"/>
        <charset val="161"/>
        <scheme val="minor"/>
      </rPr>
      <t>(M22)</t>
    </r>
  </si>
  <si>
    <r>
      <t xml:space="preserve">5.1 Public procurement for supply and installation of retractable bollards </t>
    </r>
    <r>
      <rPr>
        <b/>
        <sz val="11"/>
        <color theme="1"/>
        <rFont val="Calibri"/>
        <family val="2"/>
        <charset val="161"/>
        <scheme val="minor"/>
      </rPr>
      <t>(M23, M24)</t>
    </r>
  </si>
  <si>
    <r>
      <t xml:space="preserve">5.2 Works for installation of retractable bollards </t>
    </r>
    <r>
      <rPr>
        <b/>
        <sz val="11"/>
        <color theme="1"/>
        <rFont val="Calibri"/>
        <family val="2"/>
        <charset val="161"/>
        <scheme val="minor"/>
      </rPr>
      <t>(M25)</t>
    </r>
  </si>
  <si>
    <r>
      <t xml:space="preserve">6.1 Public procurement for  supply and installation of sound barriers </t>
    </r>
    <r>
      <rPr>
        <b/>
        <sz val="11"/>
        <color theme="1"/>
        <rFont val="Calibri"/>
        <family val="2"/>
        <charset val="161"/>
        <scheme val="minor"/>
      </rPr>
      <t>(M26, M27)</t>
    </r>
  </si>
  <si>
    <r>
      <t xml:space="preserve">6.2 Works for installation of sound barriers </t>
    </r>
    <r>
      <rPr>
        <b/>
        <sz val="11"/>
        <color theme="1"/>
        <rFont val="Calibri"/>
        <family val="2"/>
        <charset val="161"/>
        <scheme val="minor"/>
      </rPr>
      <t>(M28)</t>
    </r>
  </si>
  <si>
    <r>
      <t xml:space="preserve">7.1 Public procurement for supply and installation of traffic counters </t>
    </r>
    <r>
      <rPr>
        <b/>
        <sz val="11"/>
        <color theme="1"/>
        <rFont val="Calibri"/>
        <family val="2"/>
        <charset val="161"/>
        <scheme val="minor"/>
      </rPr>
      <t>(M29, M30)</t>
    </r>
  </si>
  <si>
    <r>
      <t xml:space="preserve">7.2 Works for installation of traffic counters </t>
    </r>
    <r>
      <rPr>
        <b/>
        <sz val="11"/>
        <color theme="1"/>
        <rFont val="Calibri"/>
        <family val="2"/>
        <charset val="161"/>
        <scheme val="minor"/>
      </rPr>
      <t>(M31)</t>
    </r>
  </si>
  <si>
    <t>8. Supervision  (M1, M35)</t>
  </si>
  <si>
    <r>
      <t xml:space="preserve">1.2 Public Procurement for supply and installation of road lighting </t>
    </r>
    <r>
      <rPr>
        <b/>
        <sz val="11"/>
        <color theme="1"/>
        <rFont val="Calibri"/>
        <family val="2"/>
        <scheme val="minor"/>
      </rPr>
      <t>(M5, M6)</t>
    </r>
  </si>
  <si>
    <r>
      <t xml:space="preserve">1.4 Works for installation of road lighting </t>
    </r>
    <r>
      <rPr>
        <b/>
        <sz val="11"/>
        <color theme="1"/>
        <rFont val="Calibri"/>
        <family val="2"/>
        <scheme val="minor"/>
      </rPr>
      <t>(M7)</t>
    </r>
  </si>
  <si>
    <r>
      <t xml:space="preserve">4.2 Works for installation of crash cushions </t>
    </r>
    <r>
      <rPr>
        <b/>
        <sz val="11"/>
        <color theme="1"/>
        <rFont val="Calibri"/>
        <family val="2"/>
        <scheme val="minor"/>
      </rPr>
      <t>(M22)</t>
    </r>
  </si>
  <si>
    <r>
      <t xml:space="preserve">8.1 Public procurement for supply and installation of 10 mobile speed  cameras and 3 fixed speed and red light cameras </t>
    </r>
    <r>
      <rPr>
        <b/>
        <sz val="11"/>
        <color theme="1"/>
        <rFont val="Calibri"/>
        <family val="2"/>
        <charset val="161"/>
        <scheme val="minor"/>
      </rPr>
      <t>(M32, M33)</t>
    </r>
  </si>
  <si>
    <r>
      <t xml:space="preserve">8.2 Works for installation of 10 mobile speed cameras and 3 fixed speed and red light cameras </t>
    </r>
    <r>
      <rPr>
        <b/>
        <sz val="11"/>
        <color theme="1"/>
        <rFont val="Calibri"/>
        <family val="2"/>
        <charset val="161"/>
        <scheme val="minor"/>
      </rPr>
      <t>(M34)</t>
    </r>
  </si>
  <si>
    <t>Procurement and Project Management</t>
  </si>
  <si>
    <t>Supervision</t>
  </si>
  <si>
    <t>9. Supervision  (M1, M35)</t>
  </si>
  <si>
    <t xml:space="preserve">Tender notice for the works  for the installation of  emergency barriers </t>
  </si>
  <si>
    <t xml:space="preserve">Works contract signed  for the installation of emergency barriers </t>
  </si>
  <si>
    <t xml:space="preserve">Completion of the works for the installation of emergency barriers </t>
  </si>
  <si>
    <t xml:space="preserve">1. Upgrade/reconstruction of Kornos Junction 11 </t>
  </si>
  <si>
    <t>2. Installation of new LED road lighting  and replacement of the existing HPS road lighting with LEDs </t>
  </si>
  <si>
    <r>
      <t xml:space="preserve">2.1 Public procurement for  supply and installation of new LED road lighting </t>
    </r>
    <r>
      <rPr>
        <b/>
        <sz val="11"/>
        <color theme="1"/>
        <rFont val="Calibri"/>
        <family val="2"/>
        <scheme val="minor"/>
      </rPr>
      <t>(M8, M9)</t>
    </r>
  </si>
  <si>
    <r>
      <t xml:space="preserve">2.3 Works for installation of new LED road lighting </t>
    </r>
    <r>
      <rPr>
        <b/>
        <sz val="11"/>
        <color theme="1"/>
        <rFont val="Calibri"/>
        <family val="2"/>
        <scheme val="minor"/>
      </rPr>
      <t>(M10)</t>
    </r>
  </si>
  <si>
    <r>
      <t xml:space="preserve">2.2 Public procurement for the replacement of the existing HPS road lighting with LEDs </t>
    </r>
    <r>
      <rPr>
        <b/>
        <sz val="11"/>
        <color theme="1"/>
        <rFont val="Calibri"/>
        <family val="2"/>
        <scheme val="minor"/>
      </rPr>
      <t>(M11, M12)</t>
    </r>
  </si>
  <si>
    <t>6. Supply and installation of noise barriers </t>
  </si>
  <si>
    <r>
      <t xml:space="preserve">6.1 Public procurement for  supply and installation of noise barriers </t>
    </r>
    <r>
      <rPr>
        <b/>
        <sz val="11"/>
        <color theme="1"/>
        <rFont val="Calibri"/>
        <family val="2"/>
        <scheme val="minor"/>
      </rPr>
      <t>(M26, M27)</t>
    </r>
  </si>
  <si>
    <r>
      <t xml:space="preserve">6.2 Works for installation of noise barriers </t>
    </r>
    <r>
      <rPr>
        <b/>
        <sz val="11"/>
        <color theme="1"/>
        <rFont val="Calibri"/>
        <family val="2"/>
        <scheme val="minor"/>
      </rPr>
      <t>(M28)</t>
    </r>
  </si>
  <si>
    <t>3. Emergency highway openings and guard rails </t>
  </si>
  <si>
    <r>
      <t xml:space="preserve">3.1 Public procurement for supply and installation of emergency  highway openings  </t>
    </r>
    <r>
      <rPr>
        <b/>
        <sz val="11"/>
        <color theme="1"/>
        <rFont val="Calibri"/>
        <family val="2"/>
        <scheme val="minor"/>
      </rPr>
      <t>(M14, M15)</t>
    </r>
  </si>
  <si>
    <r>
      <t xml:space="preserve">3.2 Public procurement for supply and installation of guard rails </t>
    </r>
    <r>
      <rPr>
        <b/>
        <sz val="11"/>
        <color theme="1"/>
        <rFont val="Calibri"/>
        <family val="2"/>
        <scheme val="minor"/>
      </rPr>
      <t>(M17, M18)</t>
    </r>
  </si>
  <si>
    <r>
      <t xml:space="preserve">3.2 Works for installation of  emergency highway openings </t>
    </r>
    <r>
      <rPr>
        <b/>
        <sz val="11"/>
        <color theme="1"/>
        <rFont val="Calibri"/>
        <family val="2"/>
        <scheme val="minor"/>
      </rPr>
      <t>(M16)</t>
    </r>
  </si>
  <si>
    <r>
      <t xml:space="preserve">3.4 Works for installation of guard rails </t>
    </r>
    <r>
      <rPr>
        <b/>
        <sz val="11"/>
        <color theme="1"/>
        <rFont val="Calibri"/>
        <family val="2"/>
        <scheme val="minor"/>
      </rPr>
      <t>(M19)</t>
    </r>
  </si>
  <si>
    <r>
      <t xml:space="preserve">4.1 Public procurement for supply and installation of crash cushion </t>
    </r>
    <r>
      <rPr>
        <b/>
        <sz val="11"/>
        <color theme="1"/>
        <rFont val="Calibri"/>
        <family val="2"/>
        <scheme val="minor"/>
      </rPr>
      <t>(M20, M21)</t>
    </r>
  </si>
  <si>
    <r>
      <t xml:space="preserve">7.2 Works for installation of three permanent high speed Weigh-In-Motion systems (WIM) </t>
    </r>
    <r>
      <rPr>
        <b/>
        <sz val="11"/>
        <color theme="1"/>
        <rFont val="Calibri"/>
        <family val="2"/>
        <scheme val="minor"/>
      </rPr>
      <t>(M31)</t>
    </r>
  </si>
  <si>
    <t>7. Supply and installation of permanent high speed Weigh-In-Motion systems (WIM) </t>
  </si>
  <si>
    <r>
      <t xml:space="preserve">7.1 Public procurement for supply and installation of three permanent high speed Weigh-In-Motion systems (WIM) </t>
    </r>
    <r>
      <rPr>
        <b/>
        <sz val="11"/>
        <color theme="1"/>
        <rFont val="Calibri"/>
        <family val="2"/>
        <scheme val="minor"/>
      </rPr>
      <t>(M29, M30)</t>
    </r>
  </si>
  <si>
    <r>
      <t xml:space="preserve">5.1 Public procurement for supply and installation of traffic control  plastic cylinders  </t>
    </r>
    <r>
      <rPr>
        <b/>
        <sz val="11"/>
        <color theme="1"/>
        <rFont val="Calibri"/>
        <family val="2"/>
        <scheme val="minor"/>
      </rPr>
      <t>(M23, M24)</t>
    </r>
  </si>
  <si>
    <t xml:space="preserve">5. Supply and installation of traffic control  plastic cylinders </t>
  </si>
  <si>
    <r>
      <rPr>
        <sz val="16"/>
        <color rgb="FF000000"/>
        <rFont val="Calibri Bold"/>
      </rPr>
      <t xml:space="preserve">Gantt Chart: </t>
    </r>
    <r>
      <rPr>
        <sz val="16"/>
        <color rgb="FF222222"/>
        <rFont val="Calibri"/>
        <family val="2"/>
        <charset val="161"/>
        <scheme val="minor"/>
      </rPr>
      <t>Improving road safety on critical sections of the TEN-T Core Network</t>
    </r>
  </si>
  <si>
    <r>
      <t xml:space="preserve">1.3 Civil works and signage </t>
    </r>
    <r>
      <rPr>
        <b/>
        <sz val="11"/>
        <color theme="1"/>
        <rFont val="Calibri"/>
        <family val="2"/>
        <scheme val="minor"/>
      </rPr>
      <t>(M4)</t>
    </r>
  </si>
  <si>
    <r>
      <t xml:space="preserve">1.1 Public Procurement for civil works and signage </t>
    </r>
    <r>
      <rPr>
        <b/>
        <sz val="11"/>
        <color theme="1"/>
        <rFont val="Calibri"/>
        <family val="2"/>
        <scheme val="minor"/>
      </rPr>
      <t>(M2, M3)</t>
    </r>
  </si>
  <si>
    <r>
      <t xml:space="preserve">5.2 Works for installation of traffic control plastic cylinders  </t>
    </r>
    <r>
      <rPr>
        <b/>
        <sz val="11"/>
        <color theme="1"/>
        <rFont val="Calibri"/>
        <family val="2"/>
        <scheme val="minor"/>
      </rPr>
      <t>(M25)</t>
    </r>
  </si>
  <si>
    <r>
      <t xml:space="preserve">2.4 Works for the replacement of the existing HPS road lighting with LEDs </t>
    </r>
    <r>
      <rPr>
        <b/>
        <sz val="11"/>
        <color theme="1"/>
        <rFont val="Calibri"/>
        <family val="2"/>
        <scheme val="minor"/>
      </rPr>
      <t>(M13)</t>
    </r>
  </si>
  <si>
    <r>
      <t xml:space="preserve">8.1 Public procurement for supply and installation of 10 mobile speed  cameras and three fixed speed cameras </t>
    </r>
    <r>
      <rPr>
        <b/>
        <sz val="11"/>
        <color theme="1"/>
        <rFont val="Calibri"/>
        <family val="2"/>
        <charset val="161"/>
        <scheme val="minor"/>
      </rPr>
      <t>(M32, M33)</t>
    </r>
  </si>
  <si>
    <r>
      <t xml:space="preserve">8.2 Works for installation of 10 mobile speed cameras and three fixed speed cameras </t>
    </r>
    <r>
      <rPr>
        <b/>
        <sz val="11"/>
        <color theme="1"/>
        <rFont val="Calibri"/>
        <family val="2"/>
        <charset val="161"/>
        <scheme val="minor"/>
      </rPr>
      <t>(M34)</t>
    </r>
  </si>
  <si>
    <t xml:space="preserve">Gantt Chart: </t>
  </si>
  <si>
    <t xml:space="preserve">1. Construction of new motorway section infrastructure – main alignment. </t>
  </si>
  <si>
    <t>1.2. Works ( Earthworks/Drainage/Utilities)</t>
  </si>
  <si>
    <t>1.3. Construction of main alignment ( Pavement and any other small scale structures)</t>
  </si>
  <si>
    <t>2. Construction of new motorway structures (four roundabouts – necessary slip roads – underpass/overpass – connectors – landscaping).</t>
  </si>
  <si>
    <t>2.1. Works for the construction of 4 new motorway structures (4 roundabouts)</t>
  </si>
  <si>
    <t>3.1. Public Procurement and project management for the installation of equipment</t>
  </si>
  <si>
    <t xml:space="preserve">3.2. Installation works </t>
  </si>
  <si>
    <t>4. Supply and installation of emergency motorway openings</t>
  </si>
  <si>
    <t>3. Supply and installation of equipment (road furniture – road safety)</t>
  </si>
  <si>
    <t>1.1. Public Procurement and Project Management (M1,M2)</t>
  </si>
  <si>
    <t>2.2. Construction of necessary slip roads</t>
  </si>
  <si>
    <t>2.3. Construction of underpass/overpass</t>
  </si>
  <si>
    <t>2.4. Construction of connectors</t>
  </si>
  <si>
    <t xml:space="preserve">2.5. Construction of landscaping </t>
  </si>
  <si>
    <r>
      <rPr>
        <sz val="7"/>
        <color rgb="FF222222"/>
        <rFont val="Times New Roman"/>
        <family val="1"/>
        <charset val="161"/>
      </rPr>
      <t> </t>
    </r>
    <r>
      <rPr>
        <sz val="11"/>
        <color rgb="FF222222"/>
        <rFont val="Calibri"/>
        <family val="2"/>
        <charset val="161"/>
        <scheme val="minor"/>
      </rPr>
      <t xml:space="preserve">4.1. Public procurement for supply and installation of Emergency Barriers </t>
    </r>
  </si>
  <si>
    <t xml:space="preserve">4.2. Works for the installation of the new Emergency Highway Openings </t>
  </si>
  <si>
    <t>30 June 2023</t>
  </si>
  <si>
    <t>02 November 2020</t>
  </si>
  <si>
    <t>02 April 2019</t>
  </si>
  <si>
    <t>01 December 2020</t>
  </si>
  <si>
    <t>01 November 2019</t>
  </si>
  <si>
    <t>29 October 2021</t>
  </si>
  <si>
    <t>31 December 2021</t>
  </si>
  <si>
    <t>07 September 2020</t>
  </si>
  <si>
    <t>05 March 2021</t>
  </si>
  <si>
    <t>02 April 2021</t>
  </si>
  <si>
    <t>Land Acquisition</t>
  </si>
  <si>
    <t>17 July 2020</t>
  </si>
  <si>
    <t>Activity 4: Works for the completion of Phase C1</t>
  </si>
  <si>
    <t>Activity 5: Works for the completion of Phase C2</t>
  </si>
  <si>
    <t>Sub-activity 4.2: Structures-Construction of the “Viologikos Junction”</t>
  </si>
  <si>
    <t>Sub-activity 4.1: Relocation of utilities, earthworks and drainage (Phase C1)</t>
  </si>
  <si>
    <t>Sub-activity 4.3: Structures-Construction of other structures (Phase C1)</t>
  </si>
  <si>
    <t>Sub-activity 4.4: Pavement (Phase C1)</t>
  </si>
  <si>
    <t>Sub-activity 5.1: Relocation of utilities, earthworks and drainage (Phase C2)</t>
  </si>
  <si>
    <t>Sub-activity 5.2: Structures-Construction of structures (Phase C2)</t>
  </si>
  <si>
    <t>Sub-activity 5.3: Pavement (Phase C2)</t>
  </si>
  <si>
    <t>ΔΕΛΤΙΟ ΠΟΣΟΤΗΤΩΝ</t>
  </si>
  <si>
    <t>EΡΓΟ:</t>
  </si>
  <si>
    <t>ΠΕΡΙΜΕΤΡΙΚΟΣ ΑΥΤΟΚΙΝΗΤΟΔΡΟΜΟΣ ΛΕΥΚΩΣΙΑΣ - ΦΑΣΗ Γ</t>
  </si>
  <si>
    <t>AΡ. ΔΙΑΓΩΝΙΣΜΟΥ:</t>
  </si>
  <si>
    <t>PS/C/765(Γ)</t>
  </si>
  <si>
    <t>Φύλλο 74 από 74</t>
  </si>
  <si>
    <t>ΠEΡΙΛHΨH ΠΡΟΣΦΟΡAΣ</t>
  </si>
  <si>
    <t>ΥΠΟΦΑΣΗ Γ1</t>
  </si>
  <si>
    <t>ΥΠΟΦΑΣΗ Γ2</t>
  </si>
  <si>
    <t>CHECK</t>
  </si>
  <si>
    <t>Ποσό</t>
  </si>
  <si>
    <t>Δελτίο Αρ. 1 -</t>
  </si>
  <si>
    <t>ΓENΙΚΑ</t>
  </si>
  <si>
    <t>Δελτίο Αρ. 2 -</t>
  </si>
  <si>
    <t>ΧΩΜΑTΟΥΡΓΙΚΑ</t>
  </si>
  <si>
    <t>Δελτίο Αρ. 3 -</t>
  </si>
  <si>
    <t>ΑΠΟΧΕΤΕΥΣΕΙΣ ΟΜΒΡΙΩΝ</t>
  </si>
  <si>
    <t>Δελτίο Αρ. 4 -</t>
  </si>
  <si>
    <t>ΟΔΟΣTΡΩΜΑ</t>
  </si>
  <si>
    <t>Δελτίο Αρ. 5 -</t>
  </si>
  <si>
    <t>ΚΡΑΣΠΕΔΑ ΚΑΙ ΠΕΖΟΔΡΟΜΙΑ</t>
  </si>
  <si>
    <t>Δελτίο Αρ. 6 -</t>
  </si>
  <si>
    <t>ΚΑΤΑΣΚΕΥΕΣ</t>
  </si>
  <si>
    <t>Σημ. Τεχνικά κόμβου βιολ.=</t>
  </si>
  <si>
    <t>Δελτίο Αρ. 7 -</t>
  </si>
  <si>
    <t>ΟΔΙΚH ΣHΜΑNΣH</t>
  </si>
  <si>
    <t>Δελτίο Αρ. 8 -</t>
  </si>
  <si>
    <t>EΡΓΑΣΙEΣ ΥΠHΡEΣΙΩN</t>
  </si>
  <si>
    <t>Δελτίο Αρ. 9 -</t>
  </si>
  <si>
    <t>ΚΥΚΛΟΦΟΡΙΑΚΗ ΔΙΑΧΕΙΡΙΣΗ</t>
  </si>
  <si>
    <t>Δελτίο Αρ. 10 -</t>
  </si>
  <si>
    <t>ΒΟΗΘΗΤΙΚΕΣ ΕΡΓΑΣΙΕΣ</t>
  </si>
  <si>
    <t>Δελτίο Αρ. 11 -</t>
  </si>
  <si>
    <t>EΡΓΑΣΙEΣ ΜE ΑΠΟΛΟΓΙΣΜΟ (ΠΟΣΟ ΠΡΟNΟΙΑΣ)</t>
  </si>
  <si>
    <t>ΣΥNΟΛΟ</t>
  </si>
  <si>
    <t>H/M</t>
  </si>
  <si>
    <t>ΣΥNΟΛΙΚΟ ΠΟΣΟ:</t>
  </si>
  <si>
    <t>ΑΠΑΛΛΟΤΡΙΩΣΕΙΣ:</t>
  </si>
  <si>
    <t>Α/Α</t>
  </si>
  <si>
    <t>Δραστηριότητα</t>
  </si>
  <si>
    <t>Έναρξη</t>
  </si>
  <si>
    <t>Λήξη</t>
  </si>
  <si>
    <t>Προϋπολογισμός</t>
  </si>
  <si>
    <t>Επιλέξιμη Δαπάνη</t>
  </si>
  <si>
    <t>Σύνολο</t>
  </si>
  <si>
    <t>Ποσό Συγχρηματοδότησης 100%</t>
  </si>
  <si>
    <t>Συνολικό Ποσό Συγχρηματοδότησης</t>
  </si>
  <si>
    <t>Διάρκεια (Μέρες)</t>
  </si>
  <si>
    <t>Μη Επιλέξιμη Δαπάνη</t>
  </si>
  <si>
    <t>Τοποθέτηση επιδαπέδιας σήμανσης με μεγάλους αριθμούς «30» (οριζόντια σήμανσης) σε 8 εισόδους</t>
  </si>
  <si>
    <t>Προμήθεια και εγκατάστασηψηφιακών πινακίδων με ένδειξη ταχύτητας οδηγού (Κατακόρυφη Σήμανση) σε 2 εισόδους</t>
  </si>
  <si>
    <t>Προμήθεια και εγκατάσταση πινακίδων περιορισμού/ορίου  ταχύτητας (Κατακόρυφη Σήμανση) σε 8 εισόδους</t>
  </si>
  <si>
    <t>Στένωση λωρίδων κυκλοφορίας σε 4 σημεία εισόδου</t>
  </si>
  <si>
    <t>Χρήση έγχρωμου ασφαλτοστρώματος για αλλαγή υφής και ανάδειξη της εισόδου στην περιοχή ήπιας κυκλοφορίας σε 8 εισόδους.</t>
  </si>
  <si>
    <t>Προμήθεια και εγκατάσταση έξυπνου φωτισμού σε 6 σημεία</t>
  </si>
  <si>
    <t>ΠΑΡΑΡΤΗΜΑ Β – ΠΡΟΫΠΟΛΟΓΙΣΜΟΣ ΕΡΓΟΥ (ΠΑΡΑΔΕΙΓΜΑ)</t>
  </si>
  <si>
    <t>Διαμόρφωση 1 διάβασης πεζών τύπου «ZEBRA»</t>
  </si>
  <si>
    <t>Προμήθεια και εγκατάσταση επιδαπέδιου φωτισμού led σε 1 διάβαση πεζών</t>
  </si>
  <si>
    <t>Πασσαλάκια σε 6 σημεία για αποτροπή παράνομης στάθμευσης (συνολικό μήκος 100m)</t>
  </si>
  <si>
    <t>Τοπιοτέχνηση περιοχής στένωσης λωρίδων κυκλοφορίας</t>
  </si>
  <si>
    <t>Ποσό Συγχρηματοδότησης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</si>
</sst>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#,##0.00\ &quot;€&quot;"/>
    <numFmt numFmtId="166" formatCode="m/yy;@"/>
    <numFmt numFmtId="167" formatCode="[$€-2]\ #,##0.00"/>
    <numFmt numFmtId="168" formatCode="_(* #,##0.00_);_(* \(#,##0.00\);_(* &quot;-&quot;??_);_(@_)"/>
    <numFmt numFmtId="169" formatCode="[$€-2]\ #,##0"/>
    <numFmt numFmtId="170" formatCode="dd\.mm\.yyyy;@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161"/>
    </font>
    <font>
      <b/>
      <sz val="10"/>
      <name val="Arial"/>
      <family val="2"/>
    </font>
    <font>
      <b/>
      <sz val="10"/>
      <color rgb="FFC00000"/>
      <name val="Arial"/>
      <family val="2"/>
    </font>
    <font>
      <b/>
      <sz val="10"/>
      <name val="Calibri"/>
      <family val="2"/>
      <charset val="161"/>
    </font>
    <font>
      <sz val="10"/>
      <name val="Arial"/>
      <family val="2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000000"/>
      <name val="Arial"/>
      <family val="2"/>
      <charset val="161"/>
    </font>
    <font>
      <b/>
      <sz val="11"/>
      <color rgb="FF222222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b/>
      <sz val="11"/>
      <color rgb="FF000000"/>
      <name val="Arial"/>
      <family val="2"/>
      <charset val="161"/>
    </font>
    <font>
      <b/>
      <sz val="11"/>
      <color rgb="FF222222"/>
      <name val="Arial"/>
      <family val="2"/>
      <charset val="161"/>
    </font>
    <font>
      <sz val="11"/>
      <color rgb="FF222222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  <charset val="161"/>
    </font>
    <font>
      <b/>
      <sz val="10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222222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222222"/>
      <name val="Calibri"/>
      <family val="2"/>
      <charset val="161"/>
      <scheme val="minor"/>
    </font>
    <font>
      <sz val="10"/>
      <color rgb="FF222222"/>
      <name val="Calibri"/>
      <family val="2"/>
      <charset val="161"/>
      <scheme val="minor"/>
    </font>
    <font>
      <sz val="16"/>
      <color rgb="FF000000"/>
      <name val="Calibri Bold"/>
    </font>
    <font>
      <sz val="16"/>
      <color rgb="FF222222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7"/>
      <color rgb="FF222222"/>
      <name val="Times New Roman"/>
      <family val="1"/>
      <charset val="161"/>
    </font>
    <font>
      <sz val="12"/>
      <color rgb="FF222222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11"/>
      <color rgb="FFFF0000"/>
      <name val="Arial"/>
      <family val="2"/>
      <charset val="161"/>
    </font>
    <font>
      <b/>
      <sz val="14"/>
      <color theme="1"/>
      <name val="Calibri"/>
      <family val="2"/>
      <charset val="161"/>
      <scheme val="minor"/>
    </font>
    <font>
      <sz val="12"/>
      <color theme="1"/>
      <name val="Calibri"/>
      <family val="2"/>
      <scheme val="minor"/>
    </font>
    <font>
      <sz val="12"/>
      <color rgb="FF000000"/>
      <name val="Verdana"/>
      <family val="2"/>
      <charset val="161"/>
    </font>
    <font>
      <sz val="12"/>
      <name val="Calibri"/>
      <family val="2"/>
      <charset val="161"/>
    </font>
    <font>
      <sz val="12"/>
      <color theme="1"/>
      <name val="Calibri"/>
      <family val="2"/>
      <charset val="161"/>
    </font>
    <font>
      <b/>
      <sz val="12"/>
      <color rgb="FF000000"/>
      <name val="Verdana"/>
      <family val="2"/>
      <charset val="161"/>
    </font>
    <font>
      <b/>
      <sz val="12"/>
      <color rgb="FFFF0000"/>
      <name val="Verdana"/>
      <family val="2"/>
      <charset val="161"/>
    </font>
  </fonts>
  <fills count="1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left"/>
    </xf>
    <xf numFmtId="3" fontId="0" fillId="0" borderId="2" xfId="0" applyNumberForma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3" fontId="0" fillId="0" borderId="10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/>
    <xf numFmtId="0" fontId="0" fillId="0" borderId="0" xfId="0" applyFill="1" applyBorder="1"/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165" fontId="4" fillId="3" borderId="5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6" xfId="0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0" fontId="0" fillId="0" borderId="1" xfId="0" applyBorder="1"/>
    <xf numFmtId="0" fontId="2" fillId="0" borderId="37" xfId="0" applyFont="1" applyBorder="1" applyAlignment="1">
      <alignment horizontal="center"/>
    </xf>
    <xf numFmtId="0" fontId="2" fillId="0" borderId="37" xfId="0" applyFont="1" applyBorder="1"/>
    <xf numFmtId="0" fontId="0" fillId="0" borderId="32" xfId="0" applyBorder="1"/>
    <xf numFmtId="0" fontId="2" fillId="0" borderId="31" xfId="0" applyFont="1" applyBorder="1"/>
    <xf numFmtId="0" fontId="0" fillId="0" borderId="11" xfId="0" applyBorder="1"/>
    <xf numFmtId="0" fontId="0" fillId="0" borderId="19" xfId="0" applyBorder="1" applyAlignment="1">
      <alignment horizontal="center"/>
    </xf>
    <xf numFmtId="0" fontId="9" fillId="3" borderId="0" xfId="0" applyFont="1" applyFill="1"/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3" xfId="0" applyFont="1" applyBorder="1" applyAlignment="1">
      <alignment vertical="center"/>
    </xf>
    <xf numFmtId="0" fontId="14" fillId="0" borderId="35" xfId="0" applyFont="1" applyBorder="1" applyAlignment="1">
      <alignment horizontal="center" vertical="center"/>
    </xf>
    <xf numFmtId="0" fontId="15" fillId="6" borderId="38" xfId="0" applyFont="1" applyFill="1" applyBorder="1" applyAlignment="1">
      <alignment vertical="center" wrapText="1"/>
    </xf>
    <xf numFmtId="0" fontId="11" fillId="6" borderId="39" xfId="0" applyFont="1" applyFill="1" applyBorder="1" applyAlignment="1">
      <alignment vertical="center"/>
    </xf>
    <xf numFmtId="0" fontId="16" fillId="0" borderId="38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6" fillId="0" borderId="38" xfId="0" applyFont="1" applyBorder="1" applyAlignment="1">
      <alignment vertical="center" wrapText="1"/>
    </xf>
    <xf numFmtId="0" fontId="15" fillId="5" borderId="38" xfId="0" applyFont="1" applyFill="1" applyBorder="1" applyAlignment="1">
      <alignment vertical="center" wrapText="1"/>
    </xf>
    <xf numFmtId="0" fontId="11" fillId="5" borderId="39" xfId="0" applyFont="1" applyFill="1" applyBorder="1" applyAlignment="1">
      <alignment vertical="center"/>
    </xf>
    <xf numFmtId="0" fontId="11" fillId="5" borderId="39" xfId="0" applyFont="1" applyFill="1" applyBorder="1" applyAlignment="1">
      <alignment horizontal="center" vertical="center"/>
    </xf>
    <xf numFmtId="0" fontId="15" fillId="7" borderId="38" xfId="0" applyFont="1" applyFill="1" applyBorder="1" applyAlignment="1">
      <alignment vertical="center" wrapText="1"/>
    </xf>
    <xf numFmtId="0" fontId="13" fillId="7" borderId="39" xfId="0" applyFont="1" applyFill="1" applyBorder="1" applyAlignment="1">
      <alignment vertical="center"/>
    </xf>
    <xf numFmtId="0" fontId="13" fillId="0" borderId="38" xfId="0" applyFont="1" applyBorder="1" applyAlignment="1">
      <alignment vertical="center" wrapText="1"/>
    </xf>
    <xf numFmtId="0" fontId="17" fillId="0" borderId="0" xfId="0" applyFont="1"/>
    <xf numFmtId="0" fontId="17" fillId="5" borderId="31" xfId="0" applyFont="1" applyFill="1" applyBorder="1"/>
    <xf numFmtId="0" fontId="17" fillId="5" borderId="32" xfId="0" applyFont="1" applyFill="1" applyBorder="1"/>
    <xf numFmtId="0" fontId="17" fillId="5" borderId="35" xfId="0" applyFont="1" applyFill="1" applyBorder="1"/>
    <xf numFmtId="0" fontId="10" fillId="0" borderId="34" xfId="0" applyFont="1" applyBorder="1"/>
    <xf numFmtId="0" fontId="10" fillId="0" borderId="30" xfId="0" applyFont="1" applyBorder="1"/>
    <xf numFmtId="0" fontId="10" fillId="0" borderId="39" xfId="0" applyFont="1" applyBorder="1"/>
    <xf numFmtId="0" fontId="18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justify" vertical="center" wrapText="1"/>
    </xf>
    <xf numFmtId="0" fontId="19" fillId="0" borderId="35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justify" vertical="center" wrapText="1"/>
    </xf>
    <xf numFmtId="15" fontId="20" fillId="0" borderId="39" xfId="0" applyNumberFormat="1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15" fontId="20" fillId="0" borderId="39" xfId="0" applyNumberFormat="1" applyFont="1" applyBorder="1" applyAlignment="1">
      <alignment horizontal="justify" vertical="center" wrapText="1"/>
    </xf>
    <xf numFmtId="0" fontId="20" fillId="0" borderId="39" xfId="0" applyFont="1" applyBorder="1" applyAlignment="1">
      <alignment horizontal="justify" vertical="center"/>
    </xf>
    <xf numFmtId="0" fontId="20" fillId="0" borderId="0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19" fillId="0" borderId="19" xfId="0" applyFont="1" applyBorder="1"/>
    <xf numFmtId="0" fontId="20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justify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0" fillId="0" borderId="0" xfId="0" applyFont="1"/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justify" vertical="center"/>
    </xf>
    <xf numFmtId="0" fontId="19" fillId="0" borderId="10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7" xfId="0" applyFont="1" applyBorder="1" applyAlignment="1">
      <alignment horizontal="justify" vertical="center"/>
    </xf>
    <xf numFmtId="15" fontId="20" fillId="0" borderId="37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5" fontId="20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20" fillId="0" borderId="1" xfId="0" applyFont="1" applyFill="1" applyBorder="1" applyAlignment="1">
      <alignment horizontal="justify" vertical="center"/>
    </xf>
    <xf numFmtId="0" fontId="0" fillId="0" borderId="0" xfId="0" applyNumberFormat="1" applyFill="1"/>
    <xf numFmtId="0" fontId="22" fillId="0" borderId="0" xfId="0" applyFont="1"/>
    <xf numFmtId="0" fontId="20" fillId="10" borderId="0" xfId="0" applyFont="1" applyFill="1" applyBorder="1" applyAlignment="1">
      <alignment horizontal="center" vertical="center" wrapText="1"/>
    </xf>
    <xf numFmtId="0" fontId="20" fillId="10" borderId="0" xfId="0" applyFont="1" applyFill="1"/>
    <xf numFmtId="15" fontId="20" fillId="10" borderId="0" xfId="0" applyNumberFormat="1" applyFont="1" applyFill="1" applyBorder="1" applyAlignment="1">
      <alignment horizontal="center" vertical="center" wrapText="1"/>
    </xf>
    <xf numFmtId="0" fontId="0" fillId="10" borderId="0" xfId="0" applyFill="1"/>
    <xf numFmtId="14" fontId="20" fillId="0" borderId="37" xfId="0" applyNumberFormat="1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" fillId="0" borderId="15" xfId="0" applyFont="1" applyBorder="1" applyAlignment="1"/>
    <xf numFmtId="0" fontId="9" fillId="11" borderId="0" xfId="0" applyFont="1" applyFill="1"/>
    <xf numFmtId="0" fontId="22" fillId="10" borderId="0" xfId="0" applyFont="1" applyFill="1"/>
    <xf numFmtId="0" fontId="20" fillId="9" borderId="0" xfId="0" applyFont="1" applyFill="1" applyBorder="1" applyAlignment="1">
      <alignment horizontal="center" vertical="center" wrapText="1"/>
    </xf>
    <xf numFmtId="14" fontId="20" fillId="10" borderId="1" xfId="0" applyNumberFormat="1" applyFont="1" applyFill="1" applyBorder="1" applyAlignment="1">
      <alignment horizontal="center" vertical="center" wrapText="1"/>
    </xf>
    <xf numFmtId="0" fontId="20" fillId="9" borderId="0" xfId="0" applyFont="1" applyFill="1"/>
    <xf numFmtId="0" fontId="20" fillId="0" borderId="0" xfId="0" applyFont="1" applyFill="1"/>
    <xf numFmtId="14" fontId="20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14" fontId="20" fillId="9" borderId="1" xfId="0" applyNumberFormat="1" applyFont="1" applyFill="1" applyBorder="1" applyAlignment="1">
      <alignment horizontal="center" vertical="center" wrapText="1"/>
    </xf>
    <xf numFmtId="0" fontId="0" fillId="9" borderId="0" xfId="0" applyFill="1"/>
    <xf numFmtId="0" fontId="22" fillId="9" borderId="0" xfId="0" applyFont="1" applyFill="1"/>
    <xf numFmtId="0" fontId="10" fillId="8" borderId="43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left"/>
    </xf>
    <xf numFmtId="0" fontId="10" fillId="8" borderId="0" xfId="0" applyFont="1" applyFill="1" applyBorder="1" applyAlignment="1">
      <alignment vertical="center"/>
    </xf>
    <xf numFmtId="0" fontId="10" fillId="8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8" borderId="43" xfId="0" applyFont="1" applyFill="1" applyBorder="1" applyAlignment="1">
      <alignment vertical="center"/>
    </xf>
    <xf numFmtId="0" fontId="10" fillId="8" borderId="42" xfId="0" applyFont="1" applyFill="1" applyBorder="1" applyAlignment="1">
      <alignment vertical="center"/>
    </xf>
    <xf numFmtId="0" fontId="10" fillId="8" borderId="42" xfId="0" applyFont="1" applyFill="1" applyBorder="1" applyAlignment="1">
      <alignment horizontal="center" vertical="center"/>
    </xf>
    <xf numFmtId="0" fontId="10" fillId="8" borderId="43" xfId="0" applyFont="1" applyFill="1" applyBorder="1" applyAlignment="1">
      <alignment horizontal="left" vertical="center"/>
    </xf>
    <xf numFmtId="14" fontId="2" fillId="0" borderId="15" xfId="0" applyNumberFormat="1" applyFont="1" applyBorder="1" applyAlignment="1"/>
    <xf numFmtId="0" fontId="10" fillId="0" borderId="0" xfId="0" applyFont="1"/>
    <xf numFmtId="0" fontId="24" fillId="0" borderId="40" xfId="0" applyFont="1" applyBorder="1"/>
    <xf numFmtId="0" fontId="24" fillId="0" borderId="40" xfId="0" applyFont="1" applyFill="1" applyBorder="1"/>
    <xf numFmtId="0" fontId="24" fillId="0" borderId="42" xfId="0" applyFont="1" applyBorder="1"/>
    <xf numFmtId="166" fontId="24" fillId="0" borderId="0" xfId="0" applyNumberFormat="1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43" xfId="0" applyFont="1" applyFill="1" applyBorder="1" applyAlignment="1">
      <alignment vertical="center"/>
    </xf>
    <xf numFmtId="0" fontId="24" fillId="0" borderId="42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0" fontId="24" fillId="0" borderId="0" xfId="0" applyFont="1" applyBorder="1"/>
    <xf numFmtId="0" fontId="24" fillId="0" borderId="43" xfId="0" applyFont="1" applyBorder="1"/>
    <xf numFmtId="166" fontId="24" fillId="0" borderId="0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4" fillId="8" borderId="42" xfId="0" applyFont="1" applyFill="1" applyBorder="1" applyAlignment="1">
      <alignment vertical="center"/>
    </xf>
    <xf numFmtId="0" fontId="24" fillId="8" borderId="43" xfId="0" applyFont="1" applyFill="1" applyBorder="1" applyAlignment="1">
      <alignment vertical="center"/>
    </xf>
    <xf numFmtId="0" fontId="24" fillId="0" borderId="0" xfId="0" applyFont="1" applyFill="1" applyBorder="1"/>
    <xf numFmtId="0" fontId="24" fillId="0" borderId="40" xfId="0" applyFont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12" fillId="8" borderId="43" xfId="0" applyFont="1" applyFill="1" applyBorder="1" applyAlignment="1">
      <alignment horizontal="left" vertical="center" wrapText="1"/>
    </xf>
    <xf numFmtId="0" fontId="24" fillId="0" borderId="46" xfId="0" applyFont="1" applyFill="1" applyBorder="1"/>
    <xf numFmtId="0" fontId="0" fillId="0" borderId="44" xfId="0" applyFont="1" applyBorder="1"/>
    <xf numFmtId="0" fontId="0" fillId="0" borderId="44" xfId="0" applyFont="1" applyBorder="1" applyAlignment="1">
      <alignment horizontal="center" vertical="center"/>
    </xf>
    <xf numFmtId="0" fontId="0" fillId="0" borderId="40" xfId="0" applyFont="1" applyBorder="1"/>
    <xf numFmtId="0" fontId="0" fillId="0" borderId="34" xfId="0" applyFont="1" applyBorder="1"/>
    <xf numFmtId="0" fontId="0" fillId="0" borderId="0" xfId="0" applyFont="1" applyBorder="1"/>
    <xf numFmtId="0" fontId="0" fillId="0" borderId="43" xfId="0" applyFont="1" applyBorder="1"/>
    <xf numFmtId="0" fontId="0" fillId="0" borderId="0" xfId="0" applyFont="1" applyFill="1" applyBorder="1"/>
    <xf numFmtId="0" fontId="0" fillId="0" borderId="43" xfId="0" applyFont="1" applyFill="1" applyBorder="1"/>
    <xf numFmtId="0" fontId="0" fillId="0" borderId="40" xfId="0" applyFont="1" applyFill="1" applyBorder="1"/>
    <xf numFmtId="0" fontId="0" fillId="0" borderId="34" xfId="0" applyFont="1" applyFill="1" applyBorder="1"/>
    <xf numFmtId="0" fontId="0" fillId="0" borderId="46" xfId="0" applyFont="1" applyFill="1" applyBorder="1"/>
    <xf numFmtId="0" fontId="0" fillId="0" borderId="36" xfId="0" applyFont="1" applyFill="1" applyBorder="1"/>
    <xf numFmtId="0" fontId="0" fillId="0" borderId="0" xfId="0" applyFont="1"/>
    <xf numFmtId="166" fontId="0" fillId="0" borderId="0" xfId="0" applyNumberFormat="1" applyFont="1" applyAlignment="1">
      <alignment horizontal="center" vertical="center"/>
    </xf>
    <xf numFmtId="0" fontId="10" fillId="0" borderId="30" xfId="0" applyFont="1" applyBorder="1" applyAlignment="1">
      <alignment horizontal="left" vertical="center"/>
    </xf>
    <xf numFmtId="0" fontId="0" fillId="0" borderId="42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4" xfId="0" applyFont="1" applyBorder="1"/>
    <xf numFmtId="0" fontId="10" fillId="0" borderId="47" xfId="0" applyFont="1" applyBorder="1"/>
    <xf numFmtId="166" fontId="24" fillId="0" borderId="48" xfId="0" applyNumberFormat="1" applyFont="1" applyBorder="1" applyAlignment="1">
      <alignment horizontal="center" vertical="center"/>
    </xf>
    <xf numFmtId="0" fontId="24" fillId="0" borderId="48" xfId="0" applyFont="1" applyBorder="1"/>
    <xf numFmtId="0" fontId="0" fillId="0" borderId="48" xfId="0" applyFont="1" applyBorder="1"/>
    <xf numFmtId="0" fontId="0" fillId="0" borderId="47" xfId="0" applyFont="1" applyBorder="1"/>
    <xf numFmtId="166" fontId="0" fillId="0" borderId="9" xfId="0" applyNumberFormat="1" applyFont="1" applyBorder="1" applyAlignment="1">
      <alignment horizontal="center" vertical="center"/>
    </xf>
    <xf numFmtId="166" fontId="0" fillId="0" borderId="35" xfId="0" applyNumberFormat="1" applyFont="1" applyBorder="1" applyAlignment="1">
      <alignment horizontal="center" vertical="center"/>
    </xf>
    <xf numFmtId="166" fontId="0" fillId="0" borderId="49" xfId="0" applyNumberFormat="1" applyFont="1" applyBorder="1" applyAlignment="1">
      <alignment horizontal="center" vertical="center"/>
    </xf>
    <xf numFmtId="166" fontId="0" fillId="0" borderId="10" xfId="0" applyNumberFormat="1" applyFont="1" applyBorder="1" applyAlignment="1">
      <alignment horizontal="center" vertical="center"/>
    </xf>
    <xf numFmtId="166" fontId="0" fillId="0" borderId="19" xfId="0" applyNumberFormat="1" applyFont="1" applyBorder="1" applyAlignment="1">
      <alignment horizontal="center" vertical="center"/>
    </xf>
    <xf numFmtId="0" fontId="24" fillId="0" borderId="50" xfId="0" applyFont="1" applyBorder="1" applyAlignment="1">
      <alignment vertical="center"/>
    </xf>
    <xf numFmtId="0" fontId="24" fillId="0" borderId="50" xfId="0" applyFont="1" applyFill="1" applyBorder="1" applyAlignment="1">
      <alignment vertical="center"/>
    </xf>
    <xf numFmtId="0" fontId="10" fillId="8" borderId="50" xfId="0" applyFont="1" applyFill="1" applyBorder="1" applyAlignment="1">
      <alignment vertical="center"/>
    </xf>
    <xf numFmtId="0" fontId="10" fillId="8" borderId="50" xfId="0" applyFont="1" applyFill="1" applyBorder="1" applyAlignment="1">
      <alignment horizontal="left" vertical="center"/>
    </xf>
    <xf numFmtId="0" fontId="10" fillId="8" borderId="39" xfId="0" applyFont="1" applyFill="1" applyBorder="1" applyAlignment="1">
      <alignment vertical="center"/>
    </xf>
    <xf numFmtId="0" fontId="10" fillId="8" borderId="45" xfId="0" applyFont="1" applyFill="1" applyBorder="1" applyAlignment="1">
      <alignment vertical="center"/>
    </xf>
    <xf numFmtId="0" fontId="24" fillId="0" borderId="50" xfId="0" applyFont="1" applyFill="1" applyBorder="1"/>
    <xf numFmtId="0" fontId="0" fillId="0" borderId="50" xfId="0" applyFont="1" applyFill="1" applyBorder="1"/>
    <xf numFmtId="0" fontId="0" fillId="0" borderId="39" xfId="0" applyFont="1" applyFill="1" applyBorder="1"/>
    <xf numFmtId="0" fontId="10" fillId="0" borderId="0" xfId="0" applyFont="1" applyBorder="1"/>
    <xf numFmtId="0" fontId="25" fillId="0" borderId="0" xfId="0" applyFont="1" applyBorder="1" applyAlignment="1">
      <alignment vertical="center" wrapText="1"/>
    </xf>
    <xf numFmtId="0" fontId="10" fillId="0" borderId="43" xfId="0" applyFont="1" applyBorder="1"/>
    <xf numFmtId="0" fontId="25" fillId="0" borderId="43" xfId="0" applyFont="1" applyBorder="1" applyAlignment="1">
      <alignment vertical="center" wrapText="1"/>
    </xf>
    <xf numFmtId="0" fontId="10" fillId="0" borderId="50" xfId="0" applyFont="1" applyBorder="1"/>
    <xf numFmtId="0" fontId="0" fillId="0" borderId="51" xfId="0" applyFont="1" applyBorder="1" applyAlignment="1">
      <alignment horizontal="center" vertical="center"/>
    </xf>
    <xf numFmtId="166" fontId="0" fillId="0" borderId="1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4" fillId="0" borderId="52" xfId="0" applyFont="1" applyBorder="1" applyAlignment="1">
      <alignment horizontal="left" vertical="center"/>
    </xf>
    <xf numFmtId="0" fontId="25" fillId="0" borderId="52" xfId="0" applyFont="1" applyBorder="1" applyAlignment="1">
      <alignment horizontal="left" vertical="center" wrapText="1"/>
    </xf>
    <xf numFmtId="0" fontId="25" fillId="0" borderId="28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6" fillId="0" borderId="48" xfId="0" applyFont="1" applyBorder="1"/>
    <xf numFmtId="0" fontId="26" fillId="0" borderId="48" xfId="0" applyFont="1" applyFill="1" applyBorder="1"/>
    <xf numFmtId="0" fontId="26" fillId="0" borderId="47" xfId="0" applyFont="1" applyBorder="1"/>
    <xf numFmtId="0" fontId="26" fillId="0" borderId="24" xfId="0" applyFont="1" applyBorder="1"/>
    <xf numFmtId="0" fontId="26" fillId="0" borderId="0" xfId="0" applyFont="1" applyFill="1" applyBorder="1" applyAlignment="1">
      <alignment vertical="center"/>
    </xf>
    <xf numFmtId="0" fontId="26" fillId="0" borderId="43" xfId="0" applyFont="1" applyFill="1" applyBorder="1" applyAlignment="1">
      <alignment vertical="center"/>
    </xf>
    <xf numFmtId="0" fontId="26" fillId="0" borderId="42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43" xfId="0" applyFont="1" applyBorder="1" applyAlignment="1">
      <alignment vertical="center"/>
    </xf>
    <xf numFmtId="0" fontId="26" fillId="0" borderId="42" xfId="0" applyFont="1" applyBorder="1" applyAlignment="1">
      <alignment vertical="center"/>
    </xf>
    <xf numFmtId="0" fontId="26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Border="1"/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6" fillId="0" borderId="40" xfId="0" applyFont="1" applyBorder="1" applyAlignment="1">
      <alignment vertical="center"/>
    </xf>
    <xf numFmtId="0" fontId="26" fillId="0" borderId="40" xfId="0" applyFont="1" applyFill="1" applyBorder="1" applyAlignment="1">
      <alignment vertical="center"/>
    </xf>
    <xf numFmtId="0" fontId="26" fillId="0" borderId="34" xfId="0" applyFont="1" applyBorder="1" applyAlignment="1">
      <alignment vertical="center"/>
    </xf>
    <xf numFmtId="0" fontId="26" fillId="0" borderId="30" xfId="0" applyFont="1" applyBorder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46" xfId="0" applyFont="1" applyBorder="1" applyAlignment="1">
      <alignment vertical="center"/>
    </xf>
    <xf numFmtId="0" fontId="26" fillId="0" borderId="46" xfId="0" applyFont="1" applyFill="1" applyBorder="1" applyAlignment="1">
      <alignment vertical="center"/>
    </xf>
    <xf numFmtId="0" fontId="23" fillId="0" borderId="34" xfId="0" applyFont="1" applyBorder="1"/>
    <xf numFmtId="0" fontId="26" fillId="0" borderId="43" xfId="0" applyFont="1" applyBorder="1"/>
    <xf numFmtId="0" fontId="23" fillId="0" borderId="30" xfId="0" applyFont="1" applyBorder="1"/>
    <xf numFmtId="0" fontId="26" fillId="0" borderId="42" xfId="0" applyFont="1" applyBorder="1"/>
    <xf numFmtId="0" fontId="28" fillId="0" borderId="42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47" xfId="0" applyFont="1" applyBorder="1" applyAlignment="1">
      <alignment vertical="center" wrapText="1"/>
    </xf>
    <xf numFmtId="0" fontId="23" fillId="0" borderId="45" xfId="0" applyFont="1" applyBorder="1"/>
    <xf numFmtId="0" fontId="23" fillId="0" borderId="39" xfId="0" applyFont="1" applyBorder="1"/>
    <xf numFmtId="0" fontId="23" fillId="12" borderId="0" xfId="0" applyFont="1" applyFill="1" applyBorder="1" applyAlignment="1">
      <alignment horizontal="center" vertical="center"/>
    </xf>
    <xf numFmtId="0" fontId="26" fillId="12" borderId="0" xfId="0" applyFont="1" applyFill="1" applyBorder="1" applyAlignment="1">
      <alignment vertical="center"/>
    </xf>
    <xf numFmtId="0" fontId="23" fillId="12" borderId="0" xfId="0" applyFont="1" applyFill="1" applyBorder="1" applyAlignment="1">
      <alignment horizontal="left" vertical="center"/>
    </xf>
    <xf numFmtId="0" fontId="23" fillId="12" borderId="43" xfId="0" applyFont="1" applyFill="1" applyBorder="1" applyAlignment="1">
      <alignment horizontal="left" vertical="center"/>
    </xf>
    <xf numFmtId="0" fontId="26" fillId="12" borderId="42" xfId="0" applyFont="1" applyFill="1" applyBorder="1" applyAlignment="1">
      <alignment vertical="center"/>
    </xf>
    <xf numFmtId="0" fontId="23" fillId="12" borderId="0" xfId="0" applyFont="1" applyFill="1" applyBorder="1" applyAlignment="1">
      <alignment vertical="center"/>
    </xf>
    <xf numFmtId="0" fontId="23" fillId="12" borderId="43" xfId="0" applyFont="1" applyFill="1" applyBorder="1" applyAlignment="1">
      <alignment vertical="center"/>
    </xf>
    <xf numFmtId="0" fontId="23" fillId="12" borderId="42" xfId="0" applyFont="1" applyFill="1" applyBorder="1" applyAlignment="1">
      <alignment vertical="center"/>
    </xf>
    <xf numFmtId="0" fontId="23" fillId="14" borderId="0" xfId="0" applyFont="1" applyFill="1" applyBorder="1" applyAlignment="1">
      <alignment horizontal="left" vertical="center"/>
    </xf>
    <xf numFmtId="0" fontId="26" fillId="14" borderId="0" xfId="0" applyFont="1" applyFill="1" applyBorder="1" applyAlignment="1">
      <alignment vertical="center"/>
    </xf>
    <xf numFmtId="0" fontId="26" fillId="14" borderId="43" xfId="0" applyFont="1" applyFill="1" applyBorder="1" applyAlignment="1">
      <alignment vertical="center"/>
    </xf>
    <xf numFmtId="0" fontId="26" fillId="14" borderId="42" xfId="0" applyFont="1" applyFill="1" applyBorder="1" applyAlignment="1">
      <alignment vertical="center"/>
    </xf>
    <xf numFmtId="0" fontId="23" fillId="14" borderId="0" xfId="0" applyFont="1" applyFill="1" applyBorder="1" applyAlignment="1">
      <alignment horizontal="center" vertical="center"/>
    </xf>
    <xf numFmtId="0" fontId="23" fillId="14" borderId="0" xfId="0" applyFont="1" applyFill="1" applyBorder="1" applyAlignment="1">
      <alignment vertical="center"/>
    </xf>
    <xf numFmtId="0" fontId="23" fillId="14" borderId="43" xfId="0" applyFont="1" applyFill="1" applyBorder="1" applyAlignment="1">
      <alignment vertical="center"/>
    </xf>
    <xf numFmtId="0" fontId="23" fillId="14" borderId="42" xfId="0" applyFont="1" applyFill="1" applyBorder="1" applyAlignment="1">
      <alignment vertical="center"/>
    </xf>
    <xf numFmtId="0" fontId="23" fillId="12" borderId="42" xfId="0" applyFont="1" applyFill="1" applyBorder="1" applyAlignment="1">
      <alignment horizontal="center" vertical="center"/>
    </xf>
    <xf numFmtId="0" fontId="23" fillId="12" borderId="43" xfId="0" applyFont="1" applyFill="1" applyBorder="1" applyAlignment="1">
      <alignment horizontal="center" vertical="center"/>
    </xf>
    <xf numFmtId="0" fontId="23" fillId="14" borderId="43" xfId="0" applyFont="1" applyFill="1" applyBorder="1" applyAlignment="1">
      <alignment horizontal="center" vertical="center"/>
    </xf>
    <xf numFmtId="0" fontId="23" fillId="12" borderId="43" xfId="0" applyFont="1" applyFill="1" applyBorder="1" applyAlignment="1">
      <alignment horizontal="center"/>
    </xf>
    <xf numFmtId="0" fontId="27" fillId="12" borderId="43" xfId="0" applyFont="1" applyFill="1" applyBorder="1" applyAlignment="1">
      <alignment horizontal="left" vertical="center" wrapText="1"/>
    </xf>
    <xf numFmtId="0" fontId="23" fillId="13" borderId="46" xfId="0" applyFont="1" applyFill="1" applyBorder="1" applyAlignment="1">
      <alignment vertical="center"/>
    </xf>
    <xf numFmtId="0" fontId="23" fillId="13" borderId="46" xfId="0" applyFont="1" applyFill="1" applyBorder="1" applyAlignment="1">
      <alignment horizontal="left" vertical="center"/>
    </xf>
    <xf numFmtId="0" fontId="23" fillId="13" borderId="36" xfId="0" applyFont="1" applyFill="1" applyBorder="1" applyAlignment="1">
      <alignment vertical="center"/>
    </xf>
    <xf numFmtId="0" fontId="23" fillId="13" borderId="20" xfId="0" applyFont="1" applyFill="1" applyBorder="1" applyAlignment="1">
      <alignment vertical="center"/>
    </xf>
    <xf numFmtId="0" fontId="23" fillId="14" borderId="43" xfId="0" applyFont="1" applyFill="1" applyBorder="1" applyAlignment="1">
      <alignment horizontal="left" vertical="center"/>
    </xf>
    <xf numFmtId="0" fontId="10" fillId="0" borderId="5" xfId="0" applyFont="1" applyBorder="1"/>
    <xf numFmtId="0" fontId="10" fillId="0" borderId="6" xfId="0" applyFont="1" applyBorder="1"/>
    <xf numFmtId="0" fontId="10" fillId="0" borderId="38" xfId="0" applyFont="1" applyBorder="1"/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left" vertical="center" wrapText="1"/>
    </xf>
    <xf numFmtId="0" fontId="29" fillId="0" borderId="0" xfId="0" applyFont="1"/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31" fillId="0" borderId="4" xfId="0" applyFont="1" applyBorder="1"/>
    <xf numFmtId="0" fontId="32" fillId="0" borderId="0" xfId="0" applyFont="1" applyAlignment="1">
      <alignment horizontal="left" vertical="top"/>
    </xf>
    <xf numFmtId="0" fontId="32" fillId="0" borderId="0" xfId="0" applyFont="1"/>
    <xf numFmtId="0" fontId="32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31" fillId="0" borderId="4" xfId="0" applyFont="1" applyBorder="1" applyAlignment="1">
      <alignment vertical="center" wrapText="1"/>
    </xf>
    <xf numFmtId="0" fontId="0" fillId="0" borderId="42" xfId="0" applyBorder="1"/>
    <xf numFmtId="0" fontId="0" fillId="0" borderId="43" xfId="0" applyBorder="1"/>
    <xf numFmtId="166" fontId="0" fillId="0" borderId="14" xfId="0" applyNumberFormat="1" applyFont="1" applyBorder="1" applyAlignment="1">
      <alignment horizontal="center" vertical="center"/>
    </xf>
    <xf numFmtId="166" fontId="0" fillId="0" borderId="15" xfId="0" applyNumberFormat="1" applyFont="1" applyBorder="1" applyAlignment="1">
      <alignment horizontal="center" vertical="center"/>
    </xf>
    <xf numFmtId="166" fontId="0" fillId="0" borderId="54" xfId="0" applyNumberFormat="1" applyFont="1" applyBorder="1" applyAlignment="1">
      <alignment horizontal="center" vertical="center"/>
    </xf>
    <xf numFmtId="166" fontId="0" fillId="0" borderId="41" xfId="0" applyNumberFormat="1" applyFont="1" applyBorder="1" applyAlignment="1">
      <alignment horizontal="center" vertical="center"/>
    </xf>
    <xf numFmtId="166" fontId="0" fillId="0" borderId="53" xfId="0" applyNumberFormat="1" applyFont="1" applyBorder="1" applyAlignment="1">
      <alignment horizontal="center" vertical="center"/>
    </xf>
    <xf numFmtId="166" fontId="0" fillId="0" borderId="16" xfId="0" applyNumberFormat="1" applyFont="1" applyBorder="1" applyAlignment="1">
      <alignment horizontal="center" vertical="center"/>
    </xf>
    <xf numFmtId="0" fontId="0" fillId="0" borderId="40" xfId="0" applyBorder="1"/>
    <xf numFmtId="0" fontId="0" fillId="0" borderId="30" xfId="0" applyBorder="1"/>
    <xf numFmtId="0" fontId="0" fillId="0" borderId="34" xfId="0" applyBorder="1"/>
    <xf numFmtId="0" fontId="0" fillId="0" borderId="20" xfId="0" applyBorder="1"/>
    <xf numFmtId="0" fontId="0" fillId="0" borderId="46" xfId="0" applyBorder="1"/>
    <xf numFmtId="0" fontId="0" fillId="0" borderId="36" xfId="0" applyBorder="1"/>
    <xf numFmtId="0" fontId="20" fillId="0" borderId="41" xfId="0" applyFont="1" applyFill="1" applyBorder="1" applyAlignment="1">
      <alignment vertical="center"/>
    </xf>
    <xf numFmtId="0" fontId="0" fillId="0" borderId="43" xfId="0" applyBorder="1" applyAlignment="1">
      <alignment vertical="top"/>
    </xf>
    <xf numFmtId="0" fontId="20" fillId="0" borderId="43" xfId="0" applyFont="1" applyFill="1" applyBorder="1" applyAlignment="1">
      <alignment vertical="top"/>
    </xf>
    <xf numFmtId="0" fontId="20" fillId="0" borderId="43" xfId="0" applyFont="1" applyFill="1" applyBorder="1" applyAlignment="1">
      <alignment vertical="center" wrapText="1"/>
    </xf>
    <xf numFmtId="0" fontId="20" fillId="0" borderId="43" xfId="0" applyFont="1" applyFill="1" applyBorder="1" applyAlignment="1">
      <alignment vertical="center"/>
    </xf>
    <xf numFmtId="0" fontId="22" fillId="0" borderId="43" xfId="0" applyFont="1" applyFill="1" applyBorder="1" applyAlignment="1">
      <alignment vertical="center" wrapText="1"/>
    </xf>
    <xf numFmtId="0" fontId="22" fillId="0" borderId="39" xfId="0" applyFont="1" applyFill="1" applyBorder="1" applyAlignment="1">
      <alignment vertical="center" wrapText="1"/>
    </xf>
    <xf numFmtId="0" fontId="2" fillId="0" borderId="14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19" fillId="0" borderId="35" xfId="0" applyFont="1" applyBorder="1" applyAlignment="1">
      <alignment vertical="top"/>
    </xf>
    <xf numFmtId="14" fontId="2" fillId="0" borderId="51" xfId="0" applyNumberFormat="1" applyFont="1" applyBorder="1" applyAlignment="1">
      <alignment vertical="top"/>
    </xf>
    <xf numFmtId="0" fontId="0" fillId="0" borderId="0" xfId="0" applyFill="1" applyAlignment="1">
      <alignment horizontal="center"/>
    </xf>
    <xf numFmtId="0" fontId="22" fillId="0" borderId="38" xfId="0" applyFont="1" applyBorder="1" applyAlignment="1">
      <alignment horizontal="center" wrapText="1"/>
    </xf>
    <xf numFmtId="0" fontId="22" fillId="0" borderId="39" xfId="0" applyFont="1" applyBorder="1" applyAlignment="1">
      <alignment horizontal="justify" wrapText="1"/>
    </xf>
    <xf numFmtId="0" fontId="22" fillId="14" borderId="38" xfId="0" applyFont="1" applyFill="1" applyBorder="1" applyAlignment="1">
      <alignment horizontal="center" wrapText="1"/>
    </xf>
    <xf numFmtId="0" fontId="22" fillId="14" borderId="39" xfId="0" applyFont="1" applyFill="1" applyBorder="1" applyAlignment="1">
      <alignment horizontal="justify" wrapText="1"/>
    </xf>
    <xf numFmtId="0" fontId="22" fillId="0" borderId="39" xfId="0" applyFont="1" applyFill="1" applyBorder="1" applyAlignment="1">
      <alignment horizontal="left" wrapText="1"/>
    </xf>
    <xf numFmtId="0" fontId="22" fillId="0" borderId="39" xfId="0" applyFont="1" applyBorder="1" applyAlignment="1">
      <alignment horizontal="left" wrapText="1"/>
    </xf>
    <xf numFmtId="0" fontId="37" fillId="0" borderId="0" xfId="2" applyFont="1"/>
    <xf numFmtId="0" fontId="1" fillId="0" borderId="0" xfId="2"/>
    <xf numFmtId="0" fontId="37" fillId="0" borderId="0" xfId="2" applyFont="1" applyFill="1"/>
    <xf numFmtId="0" fontId="37" fillId="0" borderId="0" xfId="2" applyFont="1" applyAlignment="1">
      <alignment horizontal="center"/>
    </xf>
    <xf numFmtId="167" fontId="37" fillId="0" borderId="0" xfId="1" applyNumberFormat="1" applyFont="1" applyFill="1"/>
    <xf numFmtId="167" fontId="38" fillId="0" borderId="0" xfId="1" applyNumberFormat="1" applyFont="1" applyFill="1"/>
    <xf numFmtId="167" fontId="37" fillId="0" borderId="48" xfId="1" applyNumberFormat="1" applyFont="1" applyBorder="1"/>
    <xf numFmtId="167" fontId="37" fillId="0" borderId="0" xfId="2" applyNumberFormat="1" applyFont="1"/>
    <xf numFmtId="167" fontId="37" fillId="0" borderId="0" xfId="1" applyNumberFormat="1" applyFont="1"/>
    <xf numFmtId="0" fontId="37" fillId="0" borderId="0" xfId="2" applyFont="1" applyAlignment="1">
      <alignment horizontal="right"/>
    </xf>
    <xf numFmtId="167" fontId="37" fillId="0" borderId="55" xfId="1" applyNumberFormat="1" applyFont="1" applyBorder="1"/>
    <xf numFmtId="167" fontId="37" fillId="0" borderId="0" xfId="1" applyNumberFormat="1" applyFont="1" applyBorder="1"/>
    <xf numFmtId="164" fontId="37" fillId="0" borderId="0" xfId="2" applyNumberFormat="1" applyFont="1"/>
    <xf numFmtId="168" fontId="37" fillId="0" borderId="0" xfId="2" applyNumberFormat="1" applyFont="1"/>
    <xf numFmtId="0" fontId="37" fillId="0" borderId="0" xfId="2" applyFont="1" applyAlignment="1"/>
    <xf numFmtId="0" fontId="35" fillId="5" borderId="32" xfId="0" applyFont="1" applyFill="1" applyBorder="1" applyAlignment="1">
      <alignment horizontal="justify" vertical="center"/>
    </xf>
    <xf numFmtId="0" fontId="22" fillId="0" borderId="39" xfId="0" applyFont="1" applyBorder="1" applyAlignment="1">
      <alignment horizontal="justify" vertical="center" wrapText="1"/>
    </xf>
    <xf numFmtId="0" fontId="22" fillId="0" borderId="39" xfId="0" applyFont="1" applyBorder="1" applyAlignment="1">
      <alignment horizontal="justify" vertical="center"/>
    </xf>
    <xf numFmtId="167" fontId="1" fillId="0" borderId="0" xfId="2" applyNumberFormat="1"/>
    <xf numFmtId="0" fontId="22" fillId="15" borderId="39" xfId="0" applyFont="1" applyFill="1" applyBorder="1" applyAlignment="1">
      <alignment horizontal="justify" vertical="center" wrapText="1"/>
    </xf>
    <xf numFmtId="0" fontId="22" fillId="10" borderId="39" xfId="0" applyFont="1" applyFill="1" applyBorder="1" applyAlignment="1">
      <alignment horizontal="justify" vertical="center" wrapText="1"/>
    </xf>
    <xf numFmtId="167" fontId="37" fillId="10" borderId="0" xfId="1" applyNumberFormat="1" applyFont="1" applyFill="1"/>
    <xf numFmtId="167" fontId="37" fillId="15" borderId="0" xfId="1" applyNumberFormat="1" applyFont="1" applyFill="1"/>
    <xf numFmtId="167" fontId="37" fillId="16" borderId="0" xfId="1" applyNumberFormat="1" applyFont="1" applyFill="1"/>
    <xf numFmtId="167" fontId="37" fillId="16" borderId="48" xfId="1" applyNumberFormat="1" applyFont="1" applyFill="1" applyBorder="1"/>
    <xf numFmtId="0" fontId="22" fillId="17" borderId="39" xfId="0" applyFont="1" applyFill="1" applyBorder="1" applyAlignment="1">
      <alignment horizontal="justify" vertical="center" wrapText="1"/>
    </xf>
    <xf numFmtId="167" fontId="37" fillId="17" borderId="0" xfId="1" applyNumberFormat="1" applyFont="1" applyFill="1"/>
    <xf numFmtId="10" fontId="1" fillId="0" borderId="0" xfId="2" applyNumberFormat="1"/>
    <xf numFmtId="167" fontId="10" fillId="0" borderId="0" xfId="2" applyNumberFormat="1" applyFont="1"/>
    <xf numFmtId="10" fontId="37" fillId="0" borderId="0" xfId="2" applyNumberFormat="1" applyFont="1"/>
    <xf numFmtId="167" fontId="10" fillId="15" borderId="0" xfId="2" applyNumberFormat="1" applyFont="1" applyFill="1"/>
    <xf numFmtId="167" fontId="1" fillId="15" borderId="0" xfId="2" applyNumberFormat="1" applyFill="1"/>
    <xf numFmtId="0" fontId="39" fillId="0" borderId="0" xfId="0" applyFont="1"/>
    <xf numFmtId="0" fontId="40" fillId="0" borderId="1" xfId="0" applyFont="1" applyFill="1" applyBorder="1" applyAlignment="1">
      <alignment horizontal="center" vertical="center" wrapText="1"/>
    </xf>
    <xf numFmtId="1" fontId="40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justify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169" fontId="43" fillId="0" borderId="1" xfId="0" applyNumberFormat="1" applyFont="1" applyFill="1" applyBorder="1" applyAlignment="1">
      <alignment horizontal="right" vertical="center" wrapText="1"/>
    </xf>
    <xf numFmtId="169" fontId="41" fillId="0" borderId="1" xfId="0" applyNumberFormat="1" applyFont="1" applyFill="1" applyBorder="1" applyAlignment="1">
      <alignment horizontal="right" vertical="center" wrapText="1"/>
    </xf>
    <xf numFmtId="169" fontId="44" fillId="15" borderId="1" xfId="0" applyNumberFormat="1" applyFont="1" applyFill="1" applyBorder="1" applyAlignment="1">
      <alignment horizontal="right" vertical="center" wrapText="1"/>
    </xf>
    <xf numFmtId="169" fontId="41" fillId="18" borderId="1" xfId="0" applyNumberFormat="1" applyFont="1" applyFill="1" applyBorder="1" applyAlignment="1">
      <alignment horizontal="right" vertical="center" wrapText="1"/>
    </xf>
    <xf numFmtId="169" fontId="45" fillId="18" borderId="1" xfId="0" applyNumberFormat="1" applyFont="1" applyFill="1" applyBorder="1" applyAlignment="1">
      <alignment horizontal="right" vertical="center" wrapText="1"/>
    </xf>
    <xf numFmtId="170" fontId="40" fillId="0" borderId="1" xfId="0" applyNumberFormat="1" applyFont="1" applyFill="1" applyBorder="1" applyAlignment="1">
      <alignment horizontal="center" vertical="center" wrapText="1"/>
    </xf>
    <xf numFmtId="170" fontId="4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3" borderId="18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165" fontId="4" fillId="3" borderId="17" xfId="0" applyNumberFormat="1" applyFont="1" applyFill="1" applyBorder="1" applyAlignment="1">
      <alignment horizontal="center" vertical="center" wrapText="1"/>
    </xf>
    <xf numFmtId="165" fontId="4" fillId="3" borderId="33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right"/>
    </xf>
    <xf numFmtId="0" fontId="4" fillId="3" borderId="35" xfId="0" applyFont="1" applyFill="1" applyBorder="1" applyAlignment="1">
      <alignment horizontal="right"/>
    </xf>
    <xf numFmtId="0" fontId="4" fillId="3" borderId="20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4" fillId="3" borderId="17" xfId="0" applyNumberFormat="1" applyFont="1" applyFill="1" applyBorder="1" applyAlignment="1">
      <alignment horizontal="center"/>
    </xf>
    <xf numFmtId="2" fontId="4" fillId="3" borderId="33" xfId="0" applyNumberFormat="1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10" fillId="0" borderId="44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40" fillId="0" borderId="56" xfId="0" applyFont="1" applyFill="1" applyBorder="1" applyAlignment="1">
      <alignment horizontal="center" vertical="center" wrapText="1"/>
    </xf>
    <xf numFmtId="0" fontId="40" fillId="0" borderId="48" xfId="0" applyFont="1" applyFill="1" applyBorder="1" applyAlignment="1">
      <alignment horizontal="center" vertical="center" wrapText="1"/>
    </xf>
    <xf numFmtId="164" fontId="36" fillId="0" borderId="0" xfId="1" applyFont="1" applyAlignment="1">
      <alignment horizontal="center" wrapText="1"/>
    </xf>
    <xf numFmtId="0" fontId="1" fillId="0" borderId="0" xfId="2" applyAlignment="1">
      <alignment wrapText="1"/>
    </xf>
  </cellXfs>
  <cellStyles count="3">
    <cellStyle name="Comma 2" xfId="1" xr:uid="{00000000-0005-0000-0000-000000000000}"/>
    <cellStyle name="Normal" xfId="0" builtinId="0"/>
    <cellStyle name="Normal 2" xfId="2" xr:uid="{00000000-0005-0000-0000-000002000000}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747C98"/>
      <color rgb="FFB42264"/>
      <color rgb="FFA7577F"/>
      <color rgb="FF713B56"/>
      <color rgb="FF8A2251"/>
      <color rgb="FF6B5C92"/>
      <color rgb="FF7980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/>
              <a:t>Schedule</a:t>
            </a:r>
            <a:r>
              <a:rPr lang="en-US" baseline="0"/>
              <a:t> of Works</a:t>
            </a:r>
          </a:p>
          <a:p>
            <a:pPr algn="l">
              <a:defRPr/>
            </a:pPr>
            <a:r>
              <a:rPr lang="en-US" sz="1400" baseline="0"/>
              <a:t>Paphos - Polis Chrysochous Interurban  Roas Axis (B7)</a:t>
            </a:r>
            <a:endParaRPr lang="en-US" sz="1400"/>
          </a:p>
        </c:rich>
      </c:tx>
      <c:layout>
        <c:manualLayout>
          <c:xMode val="edge"/>
          <c:yMode val="edge"/>
          <c:x val="1.0911699928622233E-3"/>
          <c:y val="1.58730158730158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16188492888188"/>
          <c:y val="0.17623305270753442"/>
          <c:w val="0.69650529428762653"/>
          <c:h val="0.7972536641755826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effectLst/>
          </c:spPr>
          <c:invertIfNegative val="0"/>
          <c:cat>
            <c:strRef>
              <c:f>Sheet1!$A$2:$A$14</c:f>
              <c:strCache>
                <c:ptCount val="13"/>
                <c:pt idx="1">
                  <c:v>Tender Notice for Works Phase I (M1)</c:v>
                </c:pt>
                <c:pt idx="2">
                  <c:v>Evaluation of Bids Phase I</c:v>
                </c:pt>
                <c:pt idx="3">
                  <c:v>Works contract signed Phase I (M4)</c:v>
                </c:pt>
                <c:pt idx="4">
                  <c:v>Notice to proceed of the works contract Phase I (M6)</c:v>
                </c:pt>
                <c:pt idx="5">
                  <c:v>Tender Notice for Works Phase II (M1)</c:v>
                </c:pt>
                <c:pt idx="6">
                  <c:v>Evaluation of Bids Phase II</c:v>
                </c:pt>
                <c:pt idx="7">
                  <c:v>Works contract signed Phase II (M4)</c:v>
                </c:pt>
                <c:pt idx="8">
                  <c:v>Notice to proceed of the works contract Phase II (M6)</c:v>
                </c:pt>
                <c:pt idx="9">
                  <c:v>Completion of climbing lane KP 5+600 -7+400 (M7)</c:v>
                </c:pt>
                <c:pt idx="10">
                  <c:v>Completion of climbing lane KP 17+ 500 -19+000 (M8)</c:v>
                </c:pt>
                <c:pt idx="11">
                  <c:v>40% of road safety edge treatment completed (M9)</c:v>
                </c:pt>
                <c:pt idx="12">
                  <c:v>Substantial completion of the works (M10)</c:v>
                </c:pt>
              </c:strCache>
            </c:strRef>
          </c:cat>
          <c:val>
            <c:numRef>
              <c:f>Sheet1!$B$2:$B$14</c:f>
              <c:numCache>
                <c:formatCode>m/d/yyyy</c:formatCode>
                <c:ptCount val="13"/>
                <c:pt idx="0">
                  <c:v>42891</c:v>
                </c:pt>
                <c:pt idx="1">
                  <c:v>43082</c:v>
                </c:pt>
                <c:pt idx="2">
                  <c:v>43119</c:v>
                </c:pt>
                <c:pt idx="3">
                  <c:v>43250</c:v>
                </c:pt>
                <c:pt idx="4">
                  <c:v>43250</c:v>
                </c:pt>
                <c:pt idx="5">
                  <c:v>43524</c:v>
                </c:pt>
                <c:pt idx="6">
                  <c:v>43557</c:v>
                </c:pt>
                <c:pt idx="7">
                  <c:v>43644</c:v>
                </c:pt>
                <c:pt idx="8">
                  <c:v>43647</c:v>
                </c:pt>
                <c:pt idx="9">
                  <c:v>43647</c:v>
                </c:pt>
                <c:pt idx="10">
                  <c:v>43647</c:v>
                </c:pt>
                <c:pt idx="11">
                  <c:v>43255</c:v>
                </c:pt>
                <c:pt idx="12">
                  <c:v>43980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C-8049-8F1F-0FE2D47FA878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E61-41BB-9FCA-785FD096CDA5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E61-41BB-9FCA-785FD096CDA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5E61-41BB-9FCA-785FD096CDA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5E61-41BB-9FCA-785FD096CDA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5E61-41BB-9FCA-785FD096CDA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5E61-41BB-9FCA-785FD096CDA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5E61-41BB-9FCA-785FD096CDA5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5E61-41BB-9FCA-785FD096CDA5}"/>
              </c:ext>
            </c:extLst>
          </c:dPt>
          <c:dPt>
            <c:idx val="11"/>
            <c:invertIfNegative val="0"/>
            <c:bubble3D val="0"/>
            <c:spPr>
              <a:gradFill>
                <a:gsLst>
                  <a:gs pos="16000">
                    <a:schemeClr val="accent2">
                      <a:lumMod val="75000"/>
                    </a:schemeClr>
                  </a:gs>
                  <a:gs pos="1000">
                    <a:schemeClr val="tx2">
                      <a:lumMod val="75000"/>
                    </a:schemeClr>
                  </a:gs>
                </a:gsLst>
                <a:lin ang="0" scaled="1"/>
              </a:gradFill>
            </c:spPr>
            <c:extLst>
              <c:ext xmlns:c16="http://schemas.microsoft.com/office/drawing/2014/chart" uri="{C3380CC4-5D6E-409C-BE32-E72D297353CC}">
                <c16:uniqueId val="{00000011-5E61-41BB-9FCA-785FD096CDA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5E61-41BB-9FCA-785FD096CDA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E61-41BB-9FCA-785FD096CDA5}"/>
                </c:ext>
              </c:extLst>
            </c:dLbl>
            <c:dLbl>
              <c:idx val="1"/>
              <c:layout>
                <c:manualLayout>
                  <c:x val="3.7906786711926481E-2"/>
                  <c:y val="1.8978728076633788E-7"/>
                </c:manualLayout>
              </c:layout>
              <c:tx>
                <c:rich>
                  <a:bodyPr/>
                  <a:lstStyle/>
                  <a:p>
                    <a:fld id="{0A373A8D-FC83-4348-9D11-75E236325527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E61-41BB-9FCA-785FD096CDA5}"/>
                </c:ext>
              </c:extLst>
            </c:dLbl>
            <c:dLbl>
              <c:idx val="2"/>
              <c:layout>
                <c:manualLayout>
                  <c:x val="5.6300264700810572E-2"/>
                  <c:y val="4.4188294727856215E-17"/>
                </c:manualLayout>
              </c:layout>
              <c:tx>
                <c:rich>
                  <a:bodyPr/>
                  <a:lstStyle/>
                  <a:p>
                    <a:fld id="{1878938C-C2BB-4D7C-A76E-22A62055E929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E61-41BB-9FCA-785FD096CDA5}"/>
                </c:ext>
              </c:extLst>
            </c:dLbl>
            <c:dLbl>
              <c:idx val="3"/>
              <c:layout>
                <c:manualLayout>
                  <c:x val="3.332056482292866E-2"/>
                  <c:y val="3.7957456144429883E-7"/>
                </c:manualLayout>
              </c:layout>
              <c:tx>
                <c:rich>
                  <a:bodyPr/>
                  <a:lstStyle/>
                  <a:p>
                    <a:fld id="{AB1D0DB7-E0CF-4684-9D10-1C9C96ED0C12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E61-41BB-9FCA-785FD096CDA5}"/>
                </c:ext>
              </c:extLst>
            </c:dLbl>
            <c:dLbl>
              <c:idx val="4"/>
              <c:layout>
                <c:manualLayout>
                  <c:x val="2.8724624847352134E-2"/>
                  <c:y val="0"/>
                </c:manualLayout>
              </c:layout>
              <c:tx>
                <c:rich>
                  <a:bodyPr/>
                  <a:lstStyle/>
                  <a:p>
                    <a:fld id="{FEA62D65-C039-460E-B83F-A1BC1FA26683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E61-41BB-9FCA-785FD096CDA5}"/>
                </c:ext>
              </c:extLst>
            </c:dLbl>
            <c:dLbl>
              <c:idx val="5"/>
              <c:layout>
                <c:manualLayout>
                  <c:x val="3.5618534810716855E-2"/>
                  <c:y val="8.8376589455711937E-17"/>
                </c:manualLayout>
              </c:layout>
              <c:tx>
                <c:rich>
                  <a:bodyPr/>
                  <a:lstStyle/>
                  <a:p>
                    <a:fld id="{DF2BA3E4-08AC-4A40-8441-202C7180E4D9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E61-41BB-9FCA-785FD096CDA5}"/>
                </c:ext>
              </c:extLst>
            </c:dLbl>
            <c:dLbl>
              <c:idx val="6"/>
              <c:layout>
                <c:manualLayout>
                  <c:x val="3.4469549816822841E-2"/>
                  <c:y val="0"/>
                </c:manualLayout>
              </c:layout>
              <c:tx>
                <c:rich>
                  <a:bodyPr/>
                  <a:lstStyle/>
                  <a:p>
                    <a:fld id="{DE98F19F-5FA6-44F0-B4BE-94D9FD9CD521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E61-41BB-9FCA-785FD096CDA5}"/>
                </c:ext>
              </c:extLst>
            </c:dLbl>
            <c:dLbl>
              <c:idx val="7"/>
              <c:layout>
                <c:manualLayout>
                  <c:x val="2.6426654859564181E-2"/>
                  <c:y val="1.8978728072214947E-7"/>
                </c:manualLayout>
              </c:layout>
              <c:tx>
                <c:rich>
                  <a:bodyPr/>
                  <a:lstStyle/>
                  <a:p>
                    <a:fld id="{7CF3E0F4-8A38-4D50-879C-E294967CDF03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E61-41BB-9FCA-785FD096CDA5}"/>
                </c:ext>
              </c:extLst>
            </c:dLbl>
            <c:dLbl>
              <c:idx val="8"/>
              <c:layout>
                <c:manualLayout>
                  <c:x val="2.8724624847352213E-2"/>
                  <c:y val="1.8978728072214947E-7"/>
                </c:manualLayout>
              </c:layout>
              <c:tx>
                <c:rich>
                  <a:bodyPr/>
                  <a:lstStyle/>
                  <a:p>
                    <a:fld id="{87D9D07B-BF80-4E87-9DCD-840E4A95BDEB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E61-41BB-9FCA-785FD096CDA5}"/>
                </c:ext>
              </c:extLst>
            </c:dLbl>
            <c:dLbl>
              <c:idx val="9"/>
              <c:layout>
                <c:manualLayout>
                  <c:x val="0.12523936433445634"/>
                  <c:y val="0"/>
                </c:manualLayout>
              </c:layout>
              <c:tx>
                <c:rich>
                  <a:bodyPr/>
                  <a:lstStyle/>
                  <a:p>
                    <a:fld id="{9824811C-0E9E-4C53-A70E-204CDDBC00EA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E61-41BB-9FCA-785FD096CDA5}"/>
                </c:ext>
              </c:extLst>
            </c:dLbl>
            <c:dLbl>
              <c:idx val="10"/>
              <c:layout>
                <c:manualLayout>
                  <c:x val="0.12523936433445634"/>
                  <c:y val="2.410488252452016E-3"/>
                </c:manualLayout>
              </c:layout>
              <c:tx>
                <c:rich>
                  <a:bodyPr/>
                  <a:lstStyle/>
                  <a:p>
                    <a:fld id="{B72F09D1-CC53-4871-A42E-1548DCCCB68E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5E61-41BB-9FCA-785FD096CDA5}"/>
                </c:ext>
              </c:extLst>
            </c:dLbl>
            <c:dLbl>
              <c:idx val="11"/>
              <c:layout>
                <c:manualLayout>
                  <c:x val="0.1081811618519045"/>
                  <c:y val="3.7701306124049743E-7"/>
                </c:manualLayout>
              </c:layout>
              <c:tx>
                <c:rich>
                  <a:bodyPr/>
                  <a:lstStyle/>
                  <a:p>
                    <a:fld id="{46A3936C-87CB-4528-99C0-14E818A9438A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E61-41BB-9FCA-785FD096CDA5}"/>
                </c:ext>
              </c:extLst>
            </c:dLbl>
            <c:dLbl>
              <c:idx val="12"/>
              <c:layout>
                <c:manualLayout>
                  <c:x val="2.8724624847352057E-2"/>
                  <c:y val="1.8978728072214947E-7"/>
                </c:manualLayout>
              </c:layout>
              <c:tx>
                <c:rich>
                  <a:bodyPr/>
                  <a:lstStyle/>
                  <a:p>
                    <a:fld id="{0223E2B4-D974-4FB0-BDDB-C4A15841E215}" type="CELLRANGE">
                      <a:rPr lang="en-US"/>
                      <a:pPr/>
                      <a:t>[CELLRANGE]</a:t>
                    </a:fld>
                    <a:endParaRPr lang="el-CY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E61-41BB-9FCA-785FD096CDA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Sheet1!$A$2:$A$14</c:f>
              <c:strCache>
                <c:ptCount val="13"/>
                <c:pt idx="1">
                  <c:v>Tender Notice for Works Phase I (M1)</c:v>
                </c:pt>
                <c:pt idx="2">
                  <c:v>Evaluation of Bids Phase I</c:v>
                </c:pt>
                <c:pt idx="3">
                  <c:v>Works contract signed Phase I (M4)</c:v>
                </c:pt>
                <c:pt idx="4">
                  <c:v>Notice to proceed of the works contract Phase I (M6)</c:v>
                </c:pt>
                <c:pt idx="5">
                  <c:v>Tender Notice for Works Phase II (M1)</c:v>
                </c:pt>
                <c:pt idx="6">
                  <c:v>Evaluation of Bids Phase II</c:v>
                </c:pt>
                <c:pt idx="7">
                  <c:v>Works contract signed Phase II (M4)</c:v>
                </c:pt>
                <c:pt idx="8">
                  <c:v>Notice to proceed of the works contract Phase II (M6)</c:v>
                </c:pt>
                <c:pt idx="9">
                  <c:v>Completion of climbing lane KP 5+600 -7+400 (M7)</c:v>
                </c:pt>
                <c:pt idx="10">
                  <c:v>Completion of climbing lane KP 17+ 500 -19+000 (M8)</c:v>
                </c:pt>
                <c:pt idx="11">
                  <c:v>40% of road safety edge treatment completed (M9)</c:v>
                </c:pt>
                <c:pt idx="12">
                  <c:v>Substantial completion of the works (M10)</c:v>
                </c:pt>
              </c:strCache>
            </c:strRef>
          </c:cat>
          <c:val>
            <c:numRef>
              <c:f>Sheet1!$D$2:$D$14</c:f>
              <c:numCache>
                <c:formatCode>General</c:formatCode>
                <c:ptCount val="13"/>
                <c:pt idx="1">
                  <c:v>37</c:v>
                </c:pt>
                <c:pt idx="2">
                  <c:v>101</c:v>
                </c:pt>
                <c:pt idx="3">
                  <c:v>1</c:v>
                </c:pt>
                <c:pt idx="4">
                  <c:v>1</c:v>
                </c:pt>
                <c:pt idx="5">
                  <c:v>29</c:v>
                </c:pt>
                <c:pt idx="6">
                  <c:v>28</c:v>
                </c:pt>
                <c:pt idx="7">
                  <c:v>1</c:v>
                </c:pt>
                <c:pt idx="8">
                  <c:v>1</c:v>
                </c:pt>
                <c:pt idx="9">
                  <c:v>333</c:v>
                </c:pt>
                <c:pt idx="10">
                  <c:v>333</c:v>
                </c:pt>
                <c:pt idx="11">
                  <c:v>269</c:v>
                </c:pt>
                <c:pt idx="12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Sheet1!$C$2:$C$14</c15:f>
                <c15:dlblRangeCache>
                  <c:ptCount val="13"/>
                  <c:pt idx="0">
                    <c:v>6/11/2017</c:v>
                  </c:pt>
                  <c:pt idx="1">
                    <c:v>19/1/2018</c:v>
                  </c:pt>
                  <c:pt idx="2">
                    <c:v>30/4/2018</c:v>
                  </c:pt>
                  <c:pt idx="3">
                    <c:v>30/5/2018</c:v>
                  </c:pt>
                  <c:pt idx="4">
                    <c:v>30/5/2018</c:v>
                  </c:pt>
                  <c:pt idx="5">
                    <c:v>29/3/2019</c:v>
                  </c:pt>
                  <c:pt idx="6">
                    <c:v>30/4/2019</c:v>
                  </c:pt>
                  <c:pt idx="7">
                    <c:v>28/6/2019</c:v>
                  </c:pt>
                  <c:pt idx="8">
                    <c:v>1/7/2019</c:v>
                  </c:pt>
                  <c:pt idx="9">
                    <c:v>29/5/2020</c:v>
                  </c:pt>
                  <c:pt idx="10">
                    <c:v>29/5/2020</c:v>
                  </c:pt>
                  <c:pt idx="11">
                    <c:v>28/2/2019</c:v>
                  </c:pt>
                  <c:pt idx="12">
                    <c:v>29/5/2020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6CC-8049-8F1F-0FE2D47FA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777152"/>
        <c:axId val="137778688"/>
      </c:barChart>
      <c:catAx>
        <c:axId val="1377771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37778688"/>
        <c:crosses val="autoZero"/>
        <c:auto val="1"/>
        <c:lblAlgn val="ctr"/>
        <c:lblOffset val="100"/>
        <c:noMultiLvlLbl val="0"/>
      </c:catAx>
      <c:valAx>
        <c:axId val="137778688"/>
        <c:scaling>
          <c:orientation val="minMax"/>
          <c:min val="42891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m/d/yyyy" sourceLinked="1"/>
        <c:majorTickMark val="out"/>
        <c:minorTickMark val="none"/>
        <c:tickLblPos val="nextTo"/>
        <c:crossAx val="137777152"/>
        <c:crosses val="autoZero"/>
        <c:crossBetween val="between"/>
        <c:majorUnit val="100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solidFill>
                  <a:schemeClr val="tx1"/>
                </a:solidFill>
              </a:rPr>
              <a:t>Improving road safety on critical sections of the TEN-T Core Network in Cyprus</a:t>
            </a: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solidFill>
                  <a:schemeClr val="tx1"/>
                </a:solidFill>
              </a:rPr>
              <a:t>Schedule of Activities</a:t>
            </a:r>
            <a:endParaRPr lang="en-US" sz="1600" b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1.7461770858501063E-2"/>
          <c:y val="3.338634847266105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698489006734201"/>
          <c:y val="0.21143649807453818"/>
          <c:w val="0.69650529428762653"/>
          <c:h val="0.754819283676602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8.7358342369657158E-4"/>
                  <c:y val="2.209414736392807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A7-4792-B3AF-6268C3DC6208}"/>
                </c:ext>
              </c:extLst>
            </c:dLbl>
            <c:dLbl>
              <c:idx val="10"/>
              <c:layout>
                <c:manualLayout>
                  <c:x val="4.1961709939680814E-3"/>
                  <c:y val="1.7585738388224956E-7"/>
                </c:manualLayout>
              </c:layout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A7-4792-B3AF-6268C3DC6208}"/>
                </c:ext>
              </c:extLst>
            </c:dLbl>
            <c:numFmt formatCode="d/m/yyyy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CY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'Gantt Chart'!$A$3:$A$14</c:f>
              <c:strCache>
                <c:ptCount val="12"/>
                <c:pt idx="0">
                  <c:v>Public Procurement and Project Management</c:v>
                </c:pt>
                <c:pt idx="1">
                  <c:v>Supervision-Closure of the Project</c:v>
                </c:pt>
                <c:pt idx="2">
                  <c:v>Works</c:v>
                </c:pt>
                <c:pt idx="3">
                  <c:v>Works for the Improvement of Kornos junction (works, barriers, signage, lighting)</c:v>
                </c:pt>
                <c:pt idx="4">
                  <c:v>Installation of road lighting on Choirokoitia, Zygi and Governor's Beach junction</c:v>
                </c:pt>
                <c:pt idx="5">
                  <c:v>Replacement of existing lights with LEDs</c:v>
                </c:pt>
                <c:pt idx="6">
                  <c:v>Installation of guard rails and emergency barriers</c:v>
                </c:pt>
                <c:pt idx="7">
                  <c:v>Installation of crash cushions</c:v>
                </c:pt>
                <c:pt idx="8">
                  <c:v>Installation of retractable bollards</c:v>
                </c:pt>
                <c:pt idx="9">
                  <c:v>Installation of sound barriers</c:v>
                </c:pt>
                <c:pt idx="10">
                  <c:v>Installation of automatic traffic counters</c:v>
                </c:pt>
                <c:pt idx="11">
                  <c:v>Installation of speed cameras on A1 and A2</c:v>
                </c:pt>
              </c:strCache>
            </c:strRef>
          </c:cat>
          <c:val>
            <c:numRef>
              <c:f>'Gantt Chart'!$B$3:$B$14</c:f>
              <c:numCache>
                <c:formatCode>m/d/yyyy</c:formatCode>
                <c:ptCount val="12"/>
                <c:pt idx="0">
                  <c:v>43441</c:v>
                </c:pt>
                <c:pt idx="1">
                  <c:v>43745</c:v>
                </c:pt>
                <c:pt idx="2">
                  <c:v>43745</c:v>
                </c:pt>
                <c:pt idx="3">
                  <c:v>43983</c:v>
                </c:pt>
                <c:pt idx="4">
                  <c:v>43913</c:v>
                </c:pt>
                <c:pt idx="5">
                  <c:v>43745</c:v>
                </c:pt>
                <c:pt idx="6">
                  <c:v>43780</c:v>
                </c:pt>
                <c:pt idx="7">
                  <c:v>43815</c:v>
                </c:pt>
                <c:pt idx="8">
                  <c:v>43742</c:v>
                </c:pt>
                <c:pt idx="9">
                  <c:v>43787</c:v>
                </c:pt>
                <c:pt idx="10">
                  <c:v>44214</c:v>
                </c:pt>
                <c:pt idx="11">
                  <c:v>43752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0F-6346-9034-18D5D2C96765}"/>
            </c:ext>
          </c:extLst>
        </c:ser>
        <c:ser>
          <c:idx val="1"/>
          <c:order val="1"/>
          <c:tx>
            <c:strRef>
              <c:f>'Gantt Chart'!$D$1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A7-4792-B3AF-6268C3DC620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A7-4792-B3AF-6268C3DC620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A7-4792-B3AF-6268C3DC620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A7-4792-B3AF-6268C3DC620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A7-4792-B3AF-6268C3DC620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A7-4792-B3AF-6268C3DC6208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9A7-4792-B3AF-6268C3DC6208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9A7-4792-B3AF-6268C3DC6208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9A7-4792-B3AF-6268C3DC6208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9A7-4792-B3AF-6268C3DC6208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9A7-4792-B3AF-6268C3DC6208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9A7-4792-B3AF-6268C3DC620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A7-4792-B3AF-6268C3DC620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A7-4792-B3AF-6268C3DC620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A7-4792-B3AF-6268C3DC620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A7-4792-B3AF-6268C3DC620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25/5/2022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A7-4792-B3AF-6268C3DC620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27/4/2020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A7-4792-B3AF-6268C3DC620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9A7-4792-B3AF-6268C3DC620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9A7-4792-B3AF-6268C3DC620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25/9/2022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9A7-4792-B3AF-6268C3DC620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11/9/2020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9A7-4792-B3AF-6268C3DC620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18/6/2021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9A7-4792-B3AF-6268C3DC620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19/3/2021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9A7-4792-B3AF-6268C3DC6208}"/>
                </c:ext>
              </c:extLst>
            </c:dLbl>
            <c:numFmt formatCode="d/m/yyyy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l-CY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'Gantt Chart'!$A$3:$A$14</c:f>
              <c:strCache>
                <c:ptCount val="12"/>
                <c:pt idx="0">
                  <c:v>Public Procurement and Project Management</c:v>
                </c:pt>
                <c:pt idx="1">
                  <c:v>Supervision-Closure of the Project</c:v>
                </c:pt>
                <c:pt idx="2">
                  <c:v>Works</c:v>
                </c:pt>
                <c:pt idx="3">
                  <c:v>Works for the Improvement of Kornos junction (works, barriers, signage, lighting)</c:v>
                </c:pt>
                <c:pt idx="4">
                  <c:v>Installation of road lighting on Choirokoitia, Zygi and Governor's Beach junction</c:v>
                </c:pt>
                <c:pt idx="5">
                  <c:v>Replacement of existing lights with LEDs</c:v>
                </c:pt>
                <c:pt idx="6">
                  <c:v>Installation of guard rails and emergency barriers</c:v>
                </c:pt>
                <c:pt idx="7">
                  <c:v>Installation of crash cushions</c:v>
                </c:pt>
                <c:pt idx="8">
                  <c:v>Installation of retractable bollards</c:v>
                </c:pt>
                <c:pt idx="9">
                  <c:v>Installation of sound barriers</c:v>
                </c:pt>
                <c:pt idx="10">
                  <c:v>Installation of automatic traffic counters</c:v>
                </c:pt>
                <c:pt idx="11">
                  <c:v>Installation of speed cameras on A1 and A2</c:v>
                </c:pt>
              </c:strCache>
            </c:strRef>
          </c:cat>
          <c:val>
            <c:numRef>
              <c:f>'Gantt Chart'!$D$3:$D$14</c:f>
              <c:numCache>
                <c:formatCode>General</c:formatCode>
                <c:ptCount val="12"/>
                <c:pt idx="0">
                  <c:v>1388</c:v>
                </c:pt>
                <c:pt idx="1">
                  <c:v>1084</c:v>
                </c:pt>
                <c:pt idx="2">
                  <c:v>1084</c:v>
                </c:pt>
                <c:pt idx="3">
                  <c:v>846</c:v>
                </c:pt>
                <c:pt idx="4">
                  <c:v>793</c:v>
                </c:pt>
                <c:pt idx="5">
                  <c:v>203</c:v>
                </c:pt>
                <c:pt idx="6">
                  <c:v>1049</c:v>
                </c:pt>
                <c:pt idx="7">
                  <c:v>1014</c:v>
                </c:pt>
                <c:pt idx="8">
                  <c:v>1087</c:v>
                </c:pt>
                <c:pt idx="9">
                  <c:v>298</c:v>
                </c:pt>
                <c:pt idx="10">
                  <c:v>151</c:v>
                </c:pt>
                <c:pt idx="11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0F-6346-9034-18D5D2C96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917376"/>
        <c:axId val="138918912"/>
      </c:barChart>
      <c:catAx>
        <c:axId val="138917376"/>
        <c:scaling>
          <c:orientation val="maxMin"/>
        </c:scaling>
        <c:delete val="0"/>
        <c:axPos val="l"/>
        <c:numFmt formatCode="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CY"/>
          </a:p>
        </c:txPr>
        <c:crossAx val="138918912"/>
        <c:crosses val="autoZero"/>
        <c:auto val="1"/>
        <c:lblAlgn val="ctr"/>
        <c:lblOffset val="100"/>
        <c:noMultiLvlLbl val="0"/>
      </c:catAx>
      <c:valAx>
        <c:axId val="138918912"/>
        <c:scaling>
          <c:orientation val="minMax"/>
          <c:min val="43313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/m/yy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CY"/>
          </a:p>
        </c:txPr>
        <c:crossAx val="138917376"/>
        <c:crosses val="autoZero"/>
        <c:crossBetween val="between"/>
        <c:majorUnit val="150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l-CY"/>
    </a:p>
  </c:txPr>
  <c:printSettings>
    <c:headerFooter/>
    <c:pageMargins b="0.750000000000002" l="0.70000000000000062" r="0.70000000000000062" t="0.750000000000002" header="0.30000000000000032" footer="0.30000000000000032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GANTT Chart</a:t>
            </a:r>
          </a:p>
        </c:rich>
      </c:tx>
      <c:layout>
        <c:manualLayout>
          <c:xMode val="edge"/>
          <c:yMode val="edge"/>
          <c:x val="6.5565069840739744E-3"/>
          <c:y val="1.81182806905816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570332202470832"/>
          <c:y val="0.18708232257664548"/>
          <c:w val="0.64106951798472223"/>
          <c:h val="0.7793470444521666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'Budget &amp; Gantt Chart'!$E$3</c:f>
              <c:strCache>
                <c:ptCount val="1"/>
                <c:pt idx="0">
                  <c:v>Έναρξη</c:v>
                </c:pt>
              </c:strCache>
            </c:strRef>
          </c:tx>
          <c:spPr>
            <a:noFill/>
          </c:spPr>
          <c:invertIfNegative val="0"/>
          <c:cat>
            <c:strRef>
              <c:f>'Budget &amp; Gantt Chart'!$B$4:$B$13</c:f>
              <c:strCache>
                <c:ptCount val="10"/>
                <c:pt idx="0">
                  <c:v>Προμήθεια και εγκατάσταση πινακίδων περιορισμού/ορίου  ταχύτητας (Κατακόρυφη Σήμανση) σε 8 εισόδους</c:v>
                </c:pt>
                <c:pt idx="1">
                  <c:v>Προμήθεια και εγκατάστασηψηφιακών πινακίδων με ένδειξη ταχύτητας οδηγού (Κατακόρυφη Σήμανση) σε 2 εισόδους</c:v>
                </c:pt>
                <c:pt idx="2">
                  <c:v>Τοποθέτηση επιδαπέδιας σήμανσης με μεγάλους αριθμούς «30» (οριζόντια σήμανσης) σε 8 εισόδους</c:v>
                </c:pt>
                <c:pt idx="3">
                  <c:v>Διαμόρφωση 1 διάβασης πεζών τύπου «ZEBRA»</c:v>
                </c:pt>
                <c:pt idx="4">
                  <c:v>Προμήθεια και εγκατάσταση επιδαπέδιου φωτισμού led σε 1 διάβαση πεζών</c:v>
                </c:pt>
                <c:pt idx="5">
                  <c:v>Στένωση λωρίδων κυκλοφορίας σε 4 σημεία εισόδου</c:v>
                </c:pt>
                <c:pt idx="6">
                  <c:v>Χρήση έγχρωμου ασφαλτοστρώματος για αλλαγή υφής και ανάδειξη της εισόδου στην περιοχή ήπιας κυκλοφορίας σε 8 εισόδους.</c:v>
                </c:pt>
                <c:pt idx="7">
                  <c:v>Πασσαλάκια σε 6 σημεία για αποτροπή παράνομης στάθμευσης (συνολικό μήκος 100m)</c:v>
                </c:pt>
                <c:pt idx="8">
                  <c:v>Τοπιοτέχνηση περιοχής στένωσης λωρίδων κυκλοφορίας</c:v>
                </c:pt>
                <c:pt idx="9">
                  <c:v>Προμήθεια και εγκατάσταση έξυπνου φωτισμού σε 6 σημεία</c:v>
                </c:pt>
              </c:strCache>
            </c:strRef>
          </c:cat>
          <c:val>
            <c:numRef>
              <c:f>'Budget &amp; Gantt Chart'!$E$4:$E$13</c:f>
              <c:numCache>
                <c:formatCode>dd\.mm\.yyyy;@</c:formatCode>
                <c:ptCount val="10"/>
                <c:pt idx="0">
                  <c:v>45966</c:v>
                </c:pt>
                <c:pt idx="1">
                  <c:v>45921</c:v>
                </c:pt>
                <c:pt idx="2">
                  <c:v>45840</c:v>
                </c:pt>
                <c:pt idx="3">
                  <c:v>45840</c:v>
                </c:pt>
                <c:pt idx="4">
                  <c:v>45840</c:v>
                </c:pt>
                <c:pt idx="5">
                  <c:v>45840</c:v>
                </c:pt>
                <c:pt idx="6">
                  <c:v>45966</c:v>
                </c:pt>
                <c:pt idx="7">
                  <c:v>45902</c:v>
                </c:pt>
                <c:pt idx="8">
                  <c:v>45960</c:v>
                </c:pt>
                <c:pt idx="9">
                  <c:v>45935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3-424E-B337-436BB2417955}"/>
            </c:ext>
          </c:extLst>
        </c:ser>
        <c:ser>
          <c:idx val="1"/>
          <c:order val="1"/>
          <c:tx>
            <c:strRef>
              <c:f>'Budget &amp; Gantt Chart'!$G$3</c:f>
              <c:strCache>
                <c:ptCount val="1"/>
                <c:pt idx="0">
                  <c:v>Διάρκεια (Μέρες)</c:v>
                </c:pt>
              </c:strCache>
            </c:strRef>
          </c:tx>
          <c:spPr>
            <a:solidFill>
              <a:srgbClr val="747C98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EC9-4EDA-B443-27FC4C3275B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EC9-4EDA-B443-27FC4C3275B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EC9-4EDA-B443-27FC4C3275B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EC9-4EDA-B443-27FC4C3275B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EC9-4EDA-B443-27FC4C3275B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EC9-4EDA-B443-27FC4C3275B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EC9-4EDA-B443-27FC4C3275B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EC9-4EDA-B443-27FC4C3275B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2EC9-4EDA-B443-27FC4C3275B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2EC9-4EDA-B443-27FC4C3275B7}"/>
              </c:ext>
            </c:extLst>
          </c:dPt>
          <c:cat>
            <c:strRef>
              <c:f>'Budget &amp; Gantt Chart'!$B$4:$B$13</c:f>
              <c:strCache>
                <c:ptCount val="10"/>
                <c:pt idx="0">
                  <c:v>Προμήθεια και εγκατάσταση πινακίδων περιορισμού/ορίου  ταχύτητας (Κατακόρυφη Σήμανση) σε 8 εισόδους</c:v>
                </c:pt>
                <c:pt idx="1">
                  <c:v>Προμήθεια και εγκατάστασηψηφιακών πινακίδων με ένδειξη ταχύτητας οδηγού (Κατακόρυφη Σήμανση) σε 2 εισόδους</c:v>
                </c:pt>
                <c:pt idx="2">
                  <c:v>Τοποθέτηση επιδαπέδιας σήμανσης με μεγάλους αριθμούς «30» (οριζόντια σήμανσης) σε 8 εισόδους</c:v>
                </c:pt>
                <c:pt idx="3">
                  <c:v>Διαμόρφωση 1 διάβασης πεζών τύπου «ZEBRA»</c:v>
                </c:pt>
                <c:pt idx="4">
                  <c:v>Προμήθεια και εγκατάσταση επιδαπέδιου φωτισμού led σε 1 διάβαση πεζών</c:v>
                </c:pt>
                <c:pt idx="5">
                  <c:v>Στένωση λωρίδων κυκλοφορίας σε 4 σημεία εισόδου</c:v>
                </c:pt>
                <c:pt idx="6">
                  <c:v>Χρήση έγχρωμου ασφαλτοστρώματος για αλλαγή υφής και ανάδειξη της εισόδου στην περιοχή ήπιας κυκλοφορίας σε 8 εισόδους.</c:v>
                </c:pt>
                <c:pt idx="7">
                  <c:v>Πασσαλάκια σε 6 σημεία για αποτροπή παράνομης στάθμευσης (συνολικό μήκος 100m)</c:v>
                </c:pt>
                <c:pt idx="8">
                  <c:v>Τοπιοτέχνηση περιοχής στένωσης λωρίδων κυκλοφορίας</c:v>
                </c:pt>
                <c:pt idx="9">
                  <c:v>Προμήθεια και εγκατάσταση έξυπνου φωτισμού σε 6 σημεία</c:v>
                </c:pt>
              </c:strCache>
            </c:strRef>
          </c:cat>
          <c:val>
            <c:numRef>
              <c:f>'Budget &amp; Gantt Chart'!$G$4:$G$13</c:f>
              <c:numCache>
                <c:formatCode>0</c:formatCode>
                <c:ptCount val="10"/>
                <c:pt idx="0">
                  <c:v>73</c:v>
                </c:pt>
                <c:pt idx="1">
                  <c:v>191</c:v>
                </c:pt>
                <c:pt idx="2">
                  <c:v>58</c:v>
                </c:pt>
                <c:pt idx="3">
                  <c:v>90</c:v>
                </c:pt>
                <c:pt idx="4">
                  <c:v>90</c:v>
                </c:pt>
                <c:pt idx="5">
                  <c:v>105</c:v>
                </c:pt>
                <c:pt idx="6">
                  <c:v>73</c:v>
                </c:pt>
                <c:pt idx="7">
                  <c:v>28</c:v>
                </c:pt>
                <c:pt idx="8">
                  <c:v>31</c:v>
                </c:pt>
                <c:pt idx="9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43-424E-B337-436BB2417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overlap val="100"/>
        <c:axId val="139165696"/>
        <c:axId val="139167232"/>
      </c:barChart>
      <c:catAx>
        <c:axId val="1391656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/>
            </a:pPr>
            <a:endParaRPr lang="el-CY"/>
          </a:p>
        </c:txPr>
        <c:crossAx val="139167232"/>
        <c:crosses val="autoZero"/>
        <c:auto val="1"/>
        <c:lblAlgn val="ctr"/>
        <c:lblOffset val="100"/>
        <c:noMultiLvlLbl val="0"/>
      </c:catAx>
      <c:valAx>
        <c:axId val="139167232"/>
        <c:scaling>
          <c:orientation val="minMax"/>
        </c:scaling>
        <c:delete val="0"/>
        <c:axPos val="t"/>
        <c:majorGridlines/>
        <c:numFmt formatCode="dd/mm/yy;@" sourceLinked="0"/>
        <c:majorTickMark val="out"/>
        <c:minorTickMark val="none"/>
        <c:tickLblPos val="nextTo"/>
        <c:spPr>
          <a:noFill/>
        </c:spPr>
        <c:crossAx val="139165696"/>
        <c:crosses val="autoZero"/>
        <c:crossBetween val="between"/>
        <c:majorUnit val="100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15</xdr:row>
      <xdr:rowOff>142874</xdr:rowOff>
    </xdr:from>
    <xdr:to>
      <xdr:col>10</xdr:col>
      <xdr:colOff>476251</xdr:colOff>
      <xdr:row>43</xdr:row>
      <xdr:rowOff>77931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5284999</xdr:colOff>
      <xdr:row>37</xdr:row>
      <xdr:rowOff>6480</xdr:rowOff>
    </xdr:from>
    <xdr:to>
      <xdr:col>0</xdr:col>
      <xdr:colOff>5827044</xdr:colOff>
      <xdr:row>37</xdr:row>
      <xdr:rowOff>179718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284999" y="7466325"/>
          <a:ext cx="542045" cy="173238"/>
        </a:xfrm>
        <a:prstGeom prst="rect">
          <a:avLst/>
        </a:prstGeom>
        <a:solidFill>
          <a:schemeClr val="accent2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5288450</xdr:colOff>
      <xdr:row>38</xdr:row>
      <xdr:rowOff>8986</xdr:rowOff>
    </xdr:from>
    <xdr:to>
      <xdr:col>0</xdr:col>
      <xdr:colOff>5827473</xdr:colOff>
      <xdr:row>38</xdr:row>
      <xdr:rowOff>182224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288450" y="7658488"/>
          <a:ext cx="539023" cy="173238"/>
        </a:xfrm>
        <a:prstGeom prst="rect">
          <a:avLst/>
        </a:prstGeom>
        <a:solidFill>
          <a:schemeClr val="accent3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5289274</xdr:colOff>
      <xdr:row>39</xdr:row>
      <xdr:rowOff>8429</xdr:rowOff>
    </xdr:from>
    <xdr:to>
      <xdr:col>0</xdr:col>
      <xdr:colOff>5828297</xdr:colOff>
      <xdr:row>39</xdr:row>
      <xdr:rowOff>189656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5289274" y="7847588"/>
          <a:ext cx="539023" cy="181227"/>
        </a:xfrm>
        <a:prstGeom prst="rect">
          <a:avLst/>
        </a:prstGeom>
        <a:solidFill>
          <a:schemeClr val="accent5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15</xdr:row>
      <xdr:rowOff>85724</xdr:rowOff>
    </xdr:from>
    <xdr:to>
      <xdr:col>8</xdr:col>
      <xdr:colOff>533400</xdr:colOff>
      <xdr:row>45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5284999</xdr:colOff>
      <xdr:row>24</xdr:row>
      <xdr:rowOff>6480</xdr:rowOff>
    </xdr:from>
    <xdr:to>
      <xdr:col>0</xdr:col>
      <xdr:colOff>5827044</xdr:colOff>
      <xdr:row>24</xdr:row>
      <xdr:rowOff>179718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5284999" y="5111880"/>
          <a:ext cx="542045" cy="173238"/>
        </a:xfrm>
        <a:prstGeom prst="rect">
          <a:avLst/>
        </a:prstGeom>
        <a:solidFill>
          <a:schemeClr val="accent2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5288450</xdr:colOff>
      <xdr:row>25</xdr:row>
      <xdr:rowOff>8986</xdr:rowOff>
    </xdr:from>
    <xdr:to>
      <xdr:col>0</xdr:col>
      <xdr:colOff>5827473</xdr:colOff>
      <xdr:row>25</xdr:row>
      <xdr:rowOff>182224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5288450" y="7981411"/>
          <a:ext cx="539023" cy="173238"/>
        </a:xfrm>
        <a:prstGeom prst="rect">
          <a:avLst/>
        </a:prstGeom>
        <a:solidFill>
          <a:schemeClr val="accent3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5289274</xdr:colOff>
      <xdr:row>26</xdr:row>
      <xdr:rowOff>8429</xdr:rowOff>
    </xdr:from>
    <xdr:to>
      <xdr:col>0</xdr:col>
      <xdr:colOff>5828297</xdr:colOff>
      <xdr:row>26</xdr:row>
      <xdr:rowOff>189656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5289274" y="8171354"/>
          <a:ext cx="539023" cy="181227"/>
        </a:xfrm>
        <a:prstGeom prst="rect">
          <a:avLst/>
        </a:prstGeom>
        <a:solidFill>
          <a:schemeClr val="accent5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187113</xdr:colOff>
      <xdr:row>18</xdr:row>
      <xdr:rowOff>3834</xdr:rowOff>
    </xdr:from>
    <xdr:to>
      <xdr:col>10</xdr:col>
      <xdr:colOff>280706</xdr:colOff>
      <xdr:row>46</xdr:row>
      <xdr:rowOff>234766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opLeftCell="A7" workbookViewId="0">
      <selection activeCell="A4" sqref="A4"/>
    </sheetView>
  </sheetViews>
  <sheetFormatPr defaultRowHeight="15" x14ac:dyDescent="0.25"/>
  <cols>
    <col min="1" max="1" width="49.28515625" bestFit="1" customWidth="1"/>
    <col min="2" max="2" width="13.140625" customWidth="1"/>
    <col min="3" max="3" width="11.42578125" customWidth="1"/>
    <col min="6" max="6" width="9.5703125" customWidth="1"/>
    <col min="7" max="7" width="18" customWidth="1"/>
    <col min="8" max="8" width="28.7109375" customWidth="1"/>
  </cols>
  <sheetData>
    <row r="1" spans="1:9" ht="28.5" x14ac:dyDescent="0.45">
      <c r="A1" s="71" t="s">
        <v>0</v>
      </c>
      <c r="B1" t="s">
        <v>1</v>
      </c>
      <c r="C1" t="s">
        <v>2</v>
      </c>
      <c r="D1" t="s">
        <v>3</v>
      </c>
      <c r="E1" t="s">
        <v>15</v>
      </c>
    </row>
    <row r="2" spans="1:9" x14ac:dyDescent="0.25">
      <c r="B2" s="1">
        <v>42891</v>
      </c>
      <c r="C2" s="1">
        <v>43045</v>
      </c>
      <c r="D2" s="2"/>
      <c r="E2" s="2"/>
      <c r="F2" s="2"/>
      <c r="G2" s="2"/>
      <c r="H2" s="2"/>
      <c r="I2" s="2"/>
    </row>
    <row r="3" spans="1:9" x14ac:dyDescent="0.25">
      <c r="A3" t="s">
        <v>64</v>
      </c>
      <c r="B3" s="1">
        <v>43082</v>
      </c>
      <c r="C3" s="1">
        <v>43119</v>
      </c>
      <c r="D3" s="2">
        <f t="shared" ref="D3:D13" si="0">C3-B3</f>
        <v>37</v>
      </c>
      <c r="E3" s="2"/>
      <c r="F3" s="2"/>
      <c r="G3" s="2"/>
      <c r="H3" s="2"/>
      <c r="I3" s="2"/>
    </row>
    <row r="4" spans="1:9" x14ac:dyDescent="0.25">
      <c r="A4" t="s">
        <v>58</v>
      </c>
      <c r="B4" s="1">
        <v>43119</v>
      </c>
      <c r="C4" s="1">
        <v>43220</v>
      </c>
      <c r="D4" s="2">
        <f t="shared" si="0"/>
        <v>101</v>
      </c>
      <c r="E4" s="2"/>
      <c r="F4" s="2"/>
      <c r="G4" s="2"/>
      <c r="H4" s="2"/>
      <c r="I4" s="2"/>
    </row>
    <row r="5" spans="1:9" x14ac:dyDescent="0.25">
      <c r="A5" t="s">
        <v>65</v>
      </c>
      <c r="B5" s="1">
        <v>43250</v>
      </c>
      <c r="C5" s="1">
        <v>43250</v>
      </c>
      <c r="D5" s="2">
        <v>1</v>
      </c>
      <c r="E5" s="2"/>
      <c r="F5" s="2"/>
      <c r="G5" s="2"/>
      <c r="H5" s="2"/>
      <c r="I5" s="2"/>
    </row>
    <row r="6" spans="1:9" x14ac:dyDescent="0.25">
      <c r="A6" t="s">
        <v>59</v>
      </c>
      <c r="B6" s="1">
        <v>43250</v>
      </c>
      <c r="C6" s="1">
        <v>43250</v>
      </c>
      <c r="D6" s="2">
        <v>1</v>
      </c>
      <c r="E6" s="2"/>
      <c r="F6" s="2"/>
      <c r="G6" s="2"/>
      <c r="H6" s="2"/>
      <c r="I6" s="2"/>
    </row>
    <row r="7" spans="1:9" x14ac:dyDescent="0.25">
      <c r="A7" t="s">
        <v>66</v>
      </c>
      <c r="B7" s="1">
        <v>43524</v>
      </c>
      <c r="C7" s="1">
        <v>43553</v>
      </c>
      <c r="D7" s="2">
        <f t="shared" si="0"/>
        <v>29</v>
      </c>
      <c r="E7" s="2"/>
      <c r="F7" s="2"/>
      <c r="G7" s="2"/>
      <c r="H7" s="2"/>
      <c r="I7" s="2"/>
    </row>
    <row r="8" spans="1:9" x14ac:dyDescent="0.25">
      <c r="A8" t="s">
        <v>67</v>
      </c>
      <c r="B8" s="1">
        <v>43557</v>
      </c>
      <c r="C8" s="1">
        <v>43585</v>
      </c>
      <c r="D8" s="2">
        <f t="shared" si="0"/>
        <v>28</v>
      </c>
      <c r="E8" s="2"/>
      <c r="F8" s="2"/>
      <c r="G8" s="2"/>
      <c r="H8" s="2"/>
      <c r="I8" s="2"/>
    </row>
    <row r="9" spans="1:9" x14ac:dyDescent="0.25">
      <c r="A9" t="s">
        <v>68</v>
      </c>
      <c r="B9" s="1">
        <v>43644</v>
      </c>
      <c r="C9" s="1">
        <v>43644</v>
      </c>
      <c r="D9" s="2">
        <v>1</v>
      </c>
      <c r="E9" s="2"/>
      <c r="F9" s="2"/>
      <c r="G9" s="2"/>
      <c r="H9" s="2"/>
      <c r="I9" s="2"/>
    </row>
    <row r="10" spans="1:9" x14ac:dyDescent="0.25">
      <c r="A10" t="s">
        <v>69</v>
      </c>
      <c r="B10" s="1">
        <v>43647</v>
      </c>
      <c r="C10" s="1">
        <v>43647</v>
      </c>
      <c r="D10" s="2">
        <v>1</v>
      </c>
      <c r="E10" s="2"/>
      <c r="F10" s="2"/>
      <c r="G10" s="2"/>
      <c r="H10" s="2"/>
      <c r="I10" s="2"/>
    </row>
    <row r="11" spans="1:9" ht="15" customHeight="1" x14ac:dyDescent="0.25">
      <c r="A11" s="3" t="s">
        <v>60</v>
      </c>
      <c r="B11" s="1">
        <v>43647</v>
      </c>
      <c r="C11" s="1">
        <v>43980</v>
      </c>
      <c r="D11" s="2">
        <f t="shared" si="0"/>
        <v>333</v>
      </c>
      <c r="E11" s="2"/>
      <c r="F11" s="2"/>
      <c r="G11" s="2"/>
      <c r="H11" s="2"/>
      <c r="I11" s="2"/>
    </row>
    <row r="12" spans="1:9" x14ac:dyDescent="0.25">
      <c r="A12" t="s">
        <v>61</v>
      </c>
      <c r="B12" s="1">
        <v>43647</v>
      </c>
      <c r="C12" s="1">
        <v>43980</v>
      </c>
      <c r="D12" s="2">
        <f t="shared" si="0"/>
        <v>333</v>
      </c>
      <c r="E12" s="2"/>
      <c r="F12" s="2"/>
      <c r="G12" s="2"/>
      <c r="H12" s="2"/>
      <c r="I12" s="2"/>
    </row>
    <row r="13" spans="1:9" x14ac:dyDescent="0.25">
      <c r="A13" t="s">
        <v>62</v>
      </c>
      <c r="B13" s="1">
        <v>43255</v>
      </c>
      <c r="C13" s="1">
        <v>43524</v>
      </c>
      <c r="D13" s="2">
        <f t="shared" si="0"/>
        <v>269</v>
      </c>
      <c r="E13" s="2"/>
      <c r="F13" s="2"/>
      <c r="G13" s="2"/>
      <c r="H13" s="2"/>
      <c r="I13" s="2"/>
    </row>
    <row r="14" spans="1:9" x14ac:dyDescent="0.25">
      <c r="A14" t="s">
        <v>63</v>
      </c>
      <c r="B14" s="1">
        <v>43980</v>
      </c>
      <c r="C14" s="1">
        <v>43980</v>
      </c>
      <c r="D14" s="2">
        <v>1</v>
      </c>
      <c r="E14" s="2"/>
      <c r="F14" s="2"/>
      <c r="G14" s="2"/>
      <c r="H14" s="2"/>
      <c r="I14" s="2"/>
    </row>
    <row r="15" spans="1:9" x14ac:dyDescent="0.25">
      <c r="B15" s="1"/>
      <c r="C15" s="1"/>
      <c r="D15" s="2"/>
      <c r="E15" s="2"/>
      <c r="F15" s="2"/>
      <c r="G15" s="2"/>
      <c r="H15" s="2"/>
      <c r="I15" s="2"/>
    </row>
    <row r="16" spans="1:9" x14ac:dyDescent="0.25">
      <c r="G16" s="1"/>
      <c r="H16" s="1"/>
      <c r="I16" s="2"/>
    </row>
    <row r="17" spans="4:9" x14ac:dyDescent="0.25">
      <c r="D17" s="2"/>
      <c r="E17" s="2"/>
      <c r="F17" s="2"/>
      <c r="G17" s="2"/>
      <c r="H17" s="2"/>
      <c r="I17" s="2"/>
    </row>
    <row r="43" spans="4:4" x14ac:dyDescent="0.25">
      <c r="D43" s="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8A2251"/>
  </sheetPr>
  <dimension ref="A1:E64"/>
  <sheetViews>
    <sheetView zoomScale="90" zoomScaleNormal="90" workbookViewId="0">
      <selection activeCell="A32" sqref="A32"/>
    </sheetView>
  </sheetViews>
  <sheetFormatPr defaultRowHeight="15" x14ac:dyDescent="0.25"/>
  <cols>
    <col min="1" max="1" width="22.140625" bestFit="1" customWidth="1"/>
    <col min="2" max="2" width="132.140625" bestFit="1" customWidth="1"/>
    <col min="3" max="3" width="25.140625" bestFit="1" customWidth="1"/>
    <col min="4" max="4" width="23.42578125" bestFit="1" customWidth="1"/>
    <col min="5" max="5" width="27.7109375" customWidth="1"/>
  </cols>
  <sheetData>
    <row r="1" spans="1:5" ht="15.75" thickBot="1" x14ac:dyDescent="0.3"/>
    <row r="2" spans="1:5" ht="15.75" thickBot="1" x14ac:dyDescent="0.3">
      <c r="A2" s="117" t="s">
        <v>106</v>
      </c>
      <c r="B2" s="118" t="s">
        <v>107</v>
      </c>
      <c r="C2" s="119" t="s">
        <v>108</v>
      </c>
      <c r="D2" s="119" t="s">
        <v>109</v>
      </c>
      <c r="E2" s="120" t="s">
        <v>42</v>
      </c>
    </row>
    <row r="3" spans="1:5" ht="51" x14ac:dyDescent="0.25">
      <c r="A3" s="115">
        <v>1</v>
      </c>
      <c r="B3" s="116" t="s">
        <v>144</v>
      </c>
      <c r="C3" s="138">
        <v>43441</v>
      </c>
      <c r="D3" s="138">
        <v>44372</v>
      </c>
      <c r="E3" s="115" t="s">
        <v>204</v>
      </c>
    </row>
    <row r="4" spans="1:5" x14ac:dyDescent="0.25">
      <c r="A4" s="113">
        <v>2</v>
      </c>
      <c r="B4" s="112" t="s">
        <v>143</v>
      </c>
      <c r="C4" s="139">
        <v>43745</v>
      </c>
      <c r="D4" s="138">
        <v>44829</v>
      </c>
      <c r="E4" s="113" t="s">
        <v>185</v>
      </c>
    </row>
    <row r="5" spans="1:5" ht="25.5" x14ac:dyDescent="0.25">
      <c r="A5" s="113">
        <v>3</v>
      </c>
      <c r="B5" s="111" t="s">
        <v>114</v>
      </c>
      <c r="C5" s="139">
        <v>43745</v>
      </c>
      <c r="D5" s="138">
        <v>44829</v>
      </c>
      <c r="E5" s="113" t="s">
        <v>207</v>
      </c>
    </row>
    <row r="6" spans="1:5" x14ac:dyDescent="0.25">
      <c r="A6" s="113">
        <v>3.1</v>
      </c>
      <c r="B6" s="111" t="s">
        <v>149</v>
      </c>
      <c r="C6" s="139">
        <v>43927</v>
      </c>
      <c r="D6" s="138">
        <v>44829</v>
      </c>
      <c r="E6" s="113" t="s">
        <v>205</v>
      </c>
    </row>
    <row r="7" spans="1:5" x14ac:dyDescent="0.25">
      <c r="A7" s="113">
        <v>3.2</v>
      </c>
      <c r="B7" s="111" t="s">
        <v>156</v>
      </c>
      <c r="C7" s="139">
        <v>43913</v>
      </c>
      <c r="D7" s="138">
        <v>44706</v>
      </c>
      <c r="E7" s="113">
        <v>14</v>
      </c>
    </row>
    <row r="8" spans="1:5" x14ac:dyDescent="0.25">
      <c r="A8" s="113">
        <v>3.3</v>
      </c>
      <c r="B8" s="111" t="s">
        <v>183</v>
      </c>
      <c r="C8" s="139">
        <v>43773</v>
      </c>
      <c r="D8" s="138">
        <v>43945</v>
      </c>
      <c r="E8" s="113">
        <v>18</v>
      </c>
    </row>
    <row r="9" spans="1:5" x14ac:dyDescent="0.25">
      <c r="A9" s="113">
        <v>3.4</v>
      </c>
      <c r="B9" s="111" t="s">
        <v>154</v>
      </c>
      <c r="C9" s="139">
        <v>43801</v>
      </c>
      <c r="D9" s="138">
        <v>44829</v>
      </c>
      <c r="E9" s="113" t="s">
        <v>206</v>
      </c>
    </row>
    <row r="10" spans="1:5" x14ac:dyDescent="0.25">
      <c r="A10" s="113">
        <v>3.5</v>
      </c>
      <c r="B10" s="111" t="s">
        <v>155</v>
      </c>
      <c r="C10" s="139">
        <v>43850</v>
      </c>
      <c r="D10" s="138">
        <v>44829</v>
      </c>
      <c r="E10" s="113">
        <v>30</v>
      </c>
    </row>
    <row r="11" spans="1:5" x14ac:dyDescent="0.25">
      <c r="A11" s="113">
        <v>3.6</v>
      </c>
      <c r="B11" s="111" t="s">
        <v>151</v>
      </c>
      <c r="C11" s="139">
        <v>43941</v>
      </c>
      <c r="D11" s="138">
        <v>44829</v>
      </c>
      <c r="E11" s="113">
        <v>34</v>
      </c>
    </row>
    <row r="12" spans="1:5" x14ac:dyDescent="0.25">
      <c r="A12" s="113">
        <v>3.7</v>
      </c>
      <c r="B12" s="111" t="s">
        <v>150</v>
      </c>
      <c r="C12" s="139">
        <v>43808</v>
      </c>
      <c r="D12" s="138">
        <v>44085</v>
      </c>
      <c r="E12" s="113">
        <v>38</v>
      </c>
    </row>
    <row r="13" spans="1:5" x14ac:dyDescent="0.25">
      <c r="A13" s="113">
        <v>3.8</v>
      </c>
      <c r="B13" s="114" t="s">
        <v>152</v>
      </c>
      <c r="C13" s="139">
        <v>44214</v>
      </c>
      <c r="D13" s="138">
        <v>44365</v>
      </c>
      <c r="E13" s="113">
        <v>42</v>
      </c>
    </row>
    <row r="14" spans="1:5" x14ac:dyDescent="0.25">
      <c r="A14" s="113">
        <v>3.9</v>
      </c>
      <c r="B14" s="114" t="s">
        <v>153</v>
      </c>
      <c r="C14" s="139">
        <v>43815</v>
      </c>
      <c r="D14" s="138">
        <v>44274</v>
      </c>
      <c r="E14" s="113">
        <v>46</v>
      </c>
    </row>
    <row r="15" spans="1:5" ht="15.75" thickBot="1" x14ac:dyDescent="0.3"/>
    <row r="16" spans="1:5" ht="15.75" thickBot="1" x14ac:dyDescent="0.3">
      <c r="A16" s="108" t="s">
        <v>147</v>
      </c>
      <c r="B16" s="109" t="s">
        <v>148</v>
      </c>
      <c r="C16" s="140" t="s">
        <v>146</v>
      </c>
      <c r="D16" s="110" t="s">
        <v>118</v>
      </c>
    </row>
    <row r="17" spans="1:4" s="137" customFormat="1" x14ac:dyDescent="0.25">
      <c r="A17" s="134">
        <v>1</v>
      </c>
      <c r="B17" s="135" t="s">
        <v>119</v>
      </c>
      <c r="C17" s="144">
        <v>43591</v>
      </c>
      <c r="D17" s="135" t="s">
        <v>120</v>
      </c>
    </row>
    <row r="18" spans="1:4" s="137" customFormat="1" x14ac:dyDescent="0.25">
      <c r="A18" s="134">
        <v>2</v>
      </c>
      <c r="B18" s="135" t="s">
        <v>184</v>
      </c>
      <c r="C18" s="144">
        <v>43745</v>
      </c>
      <c r="D18" s="135"/>
    </row>
    <row r="19" spans="1:4" s="2" customFormat="1" x14ac:dyDescent="0.25">
      <c r="A19" s="107">
        <v>3</v>
      </c>
      <c r="B19" s="146" t="s">
        <v>167</v>
      </c>
      <c r="C19" s="147">
        <v>43742</v>
      </c>
      <c r="D19" s="146" t="s">
        <v>170</v>
      </c>
    </row>
    <row r="20" spans="1:4" s="2" customFormat="1" x14ac:dyDescent="0.25">
      <c r="A20" s="107">
        <v>4</v>
      </c>
      <c r="B20" s="146" t="s">
        <v>168</v>
      </c>
      <c r="C20" s="147">
        <v>43927</v>
      </c>
      <c r="D20" s="146" t="s">
        <v>171</v>
      </c>
    </row>
    <row r="21" spans="1:4" s="2" customFormat="1" x14ac:dyDescent="0.25">
      <c r="A21" s="107">
        <v>5</v>
      </c>
      <c r="B21" s="146" t="s">
        <v>169</v>
      </c>
      <c r="C21" s="147">
        <v>43927</v>
      </c>
      <c r="D21" s="146" t="s">
        <v>172</v>
      </c>
    </row>
    <row r="22" spans="1:4" s="2" customFormat="1" x14ac:dyDescent="0.25">
      <c r="A22" s="107">
        <v>6</v>
      </c>
      <c r="B22" s="146" t="s">
        <v>208</v>
      </c>
      <c r="C22" s="147">
        <v>44829</v>
      </c>
      <c r="D22" s="148" t="s">
        <v>130</v>
      </c>
    </row>
    <row r="23" spans="1:4" s="2" customFormat="1" x14ac:dyDescent="0.25">
      <c r="A23" s="107">
        <v>7</v>
      </c>
      <c r="B23" s="146" t="s">
        <v>176</v>
      </c>
      <c r="C23" s="147">
        <v>44214</v>
      </c>
      <c r="D23" s="146" t="s">
        <v>170</v>
      </c>
    </row>
    <row r="24" spans="1:4" s="2" customFormat="1" x14ac:dyDescent="0.25">
      <c r="A24" s="107">
        <v>8</v>
      </c>
      <c r="B24" s="146" t="s">
        <v>175</v>
      </c>
      <c r="C24" s="147">
        <v>44368</v>
      </c>
      <c r="D24" s="146" t="s">
        <v>171</v>
      </c>
    </row>
    <row r="25" spans="1:4" s="2" customFormat="1" x14ac:dyDescent="0.25">
      <c r="A25" s="107">
        <v>9</v>
      </c>
      <c r="B25" s="146" t="s">
        <v>174</v>
      </c>
      <c r="C25" s="147">
        <v>44368</v>
      </c>
      <c r="D25" s="146" t="s">
        <v>172</v>
      </c>
    </row>
    <row r="26" spans="1:4" s="2" customFormat="1" x14ac:dyDescent="0.25">
      <c r="A26" s="107">
        <v>10</v>
      </c>
      <c r="B26" s="146" t="s">
        <v>165</v>
      </c>
      <c r="C26" s="147">
        <v>44829</v>
      </c>
      <c r="D26" s="148" t="s">
        <v>130</v>
      </c>
    </row>
    <row r="27" spans="1:4" s="2" customFormat="1" x14ac:dyDescent="0.25">
      <c r="A27" s="107">
        <v>11</v>
      </c>
      <c r="B27" s="146" t="s">
        <v>178</v>
      </c>
      <c r="C27" s="147">
        <v>43749</v>
      </c>
      <c r="D27" s="146" t="s">
        <v>170</v>
      </c>
    </row>
    <row r="28" spans="1:4" s="2" customFormat="1" x14ac:dyDescent="0.25">
      <c r="A28" s="107">
        <v>12</v>
      </c>
      <c r="B28" s="146" t="s">
        <v>177</v>
      </c>
      <c r="C28" s="147">
        <v>43913</v>
      </c>
      <c r="D28" s="146" t="s">
        <v>171</v>
      </c>
    </row>
    <row r="29" spans="1:4" s="2" customFormat="1" x14ac:dyDescent="0.25">
      <c r="A29" s="107">
        <v>13</v>
      </c>
      <c r="B29" s="146" t="s">
        <v>173</v>
      </c>
      <c r="C29" s="147">
        <v>43913</v>
      </c>
      <c r="D29" s="146" t="s">
        <v>172</v>
      </c>
    </row>
    <row r="30" spans="1:4" s="2" customFormat="1" x14ac:dyDescent="0.25">
      <c r="A30" s="107">
        <v>14</v>
      </c>
      <c r="B30" s="146" t="s">
        <v>164</v>
      </c>
      <c r="C30" s="147">
        <v>44706</v>
      </c>
      <c r="D30" s="148" t="s">
        <v>130</v>
      </c>
    </row>
    <row r="31" spans="1:4" s="2" customFormat="1" x14ac:dyDescent="0.25">
      <c r="A31" s="107">
        <v>15</v>
      </c>
      <c r="B31" s="146" t="s">
        <v>182</v>
      </c>
      <c r="C31" s="147">
        <v>43525</v>
      </c>
      <c r="D31" s="146" t="s">
        <v>170</v>
      </c>
    </row>
    <row r="32" spans="1:4" s="2" customFormat="1" x14ac:dyDescent="0.25">
      <c r="A32" s="107">
        <v>16</v>
      </c>
      <c r="B32" s="146" t="s">
        <v>181</v>
      </c>
      <c r="C32" s="147">
        <v>43745</v>
      </c>
      <c r="D32" s="146" t="s">
        <v>171</v>
      </c>
    </row>
    <row r="33" spans="1:4" s="2" customFormat="1" x14ac:dyDescent="0.25">
      <c r="A33" s="107">
        <v>17</v>
      </c>
      <c r="B33" s="146" t="s">
        <v>180</v>
      </c>
      <c r="C33" s="147">
        <v>43745</v>
      </c>
      <c r="D33" s="146" t="s">
        <v>172</v>
      </c>
    </row>
    <row r="34" spans="1:4" s="2" customFormat="1" x14ac:dyDescent="0.25">
      <c r="A34" s="107">
        <v>18</v>
      </c>
      <c r="B34" s="146" t="s">
        <v>179</v>
      </c>
      <c r="C34" s="147">
        <v>43948</v>
      </c>
      <c r="D34" s="148" t="s">
        <v>130</v>
      </c>
    </row>
    <row r="35" spans="1:4" s="2" customFormat="1" x14ac:dyDescent="0.25">
      <c r="A35" s="107">
        <v>19</v>
      </c>
      <c r="B35" s="146" t="s">
        <v>209</v>
      </c>
      <c r="C35" s="147">
        <v>43623</v>
      </c>
      <c r="D35" s="146" t="s">
        <v>170</v>
      </c>
    </row>
    <row r="36" spans="1:4" s="2" customFormat="1" x14ac:dyDescent="0.25">
      <c r="A36" s="107">
        <v>20</v>
      </c>
      <c r="B36" s="146" t="s">
        <v>210</v>
      </c>
      <c r="C36" s="147">
        <v>43780</v>
      </c>
      <c r="D36" s="146" t="s">
        <v>171</v>
      </c>
    </row>
    <row r="37" spans="1:4" s="2" customFormat="1" x14ac:dyDescent="0.25">
      <c r="A37" s="107">
        <v>21</v>
      </c>
      <c r="B37" s="146" t="s">
        <v>211</v>
      </c>
      <c r="C37" s="147">
        <v>43780</v>
      </c>
      <c r="D37" s="146" t="s">
        <v>172</v>
      </c>
    </row>
    <row r="38" spans="1:4" s="2" customFormat="1" x14ac:dyDescent="0.25">
      <c r="A38" s="107">
        <v>22</v>
      </c>
      <c r="B38" s="146" t="s">
        <v>212</v>
      </c>
      <c r="C38" s="147">
        <v>44829</v>
      </c>
      <c r="D38" s="148" t="s">
        <v>130</v>
      </c>
    </row>
    <row r="39" spans="1:4" s="2" customFormat="1" x14ac:dyDescent="0.25">
      <c r="A39" s="107">
        <v>23</v>
      </c>
      <c r="B39" s="146" t="s">
        <v>203</v>
      </c>
      <c r="C39" s="147">
        <v>43847</v>
      </c>
      <c r="D39" s="146" t="s">
        <v>170</v>
      </c>
    </row>
    <row r="40" spans="1:4" s="2" customFormat="1" x14ac:dyDescent="0.25">
      <c r="A40" s="107">
        <v>24</v>
      </c>
      <c r="B40" s="146" t="s">
        <v>202</v>
      </c>
      <c r="C40" s="147">
        <v>43969</v>
      </c>
      <c r="D40" s="146" t="s">
        <v>171</v>
      </c>
    </row>
    <row r="41" spans="1:4" s="2" customFormat="1" x14ac:dyDescent="0.25">
      <c r="A41" s="107">
        <v>25</v>
      </c>
      <c r="B41" s="146" t="s">
        <v>201</v>
      </c>
      <c r="C41" s="147">
        <v>43969</v>
      </c>
      <c r="D41" s="146" t="s">
        <v>172</v>
      </c>
    </row>
    <row r="42" spans="1:4" s="2" customFormat="1" x14ac:dyDescent="0.25">
      <c r="A42" s="107">
        <v>26</v>
      </c>
      <c r="B42" s="146" t="s">
        <v>163</v>
      </c>
      <c r="C42" s="147">
        <v>44829</v>
      </c>
      <c r="D42" s="148" t="s">
        <v>130</v>
      </c>
    </row>
    <row r="43" spans="1:4" s="2" customFormat="1" x14ac:dyDescent="0.25">
      <c r="A43" s="107">
        <v>27</v>
      </c>
      <c r="B43" s="146" t="s">
        <v>200</v>
      </c>
      <c r="C43" s="147">
        <v>43658</v>
      </c>
      <c r="D43" s="146" t="s">
        <v>170</v>
      </c>
    </row>
    <row r="44" spans="1:4" s="2" customFormat="1" x14ac:dyDescent="0.25">
      <c r="A44" s="107">
        <v>28</v>
      </c>
      <c r="B44" s="146" t="s">
        <v>199</v>
      </c>
      <c r="C44" s="147">
        <v>43815</v>
      </c>
      <c r="D44" s="146" t="s">
        <v>171</v>
      </c>
    </row>
    <row r="45" spans="1:4" s="2" customFormat="1" x14ac:dyDescent="0.25">
      <c r="A45" s="107">
        <v>29</v>
      </c>
      <c r="B45" s="146" t="s">
        <v>198</v>
      </c>
      <c r="C45" s="147">
        <v>43815</v>
      </c>
      <c r="D45" s="146" t="s">
        <v>172</v>
      </c>
    </row>
    <row r="46" spans="1:4" s="2" customFormat="1" x14ac:dyDescent="0.25">
      <c r="A46" s="107">
        <v>30</v>
      </c>
      <c r="B46" s="146" t="s">
        <v>158</v>
      </c>
      <c r="C46" s="147">
        <v>44829</v>
      </c>
      <c r="D46" s="148" t="s">
        <v>130</v>
      </c>
    </row>
    <row r="47" spans="1:4" s="2" customFormat="1" x14ac:dyDescent="0.25">
      <c r="A47" s="107">
        <v>31</v>
      </c>
      <c r="B47" s="146" t="s">
        <v>197</v>
      </c>
      <c r="C47" s="147">
        <v>43742</v>
      </c>
      <c r="D47" s="146" t="s">
        <v>170</v>
      </c>
    </row>
    <row r="48" spans="1:4" s="2" customFormat="1" x14ac:dyDescent="0.25">
      <c r="A48" s="107">
        <v>32</v>
      </c>
      <c r="B48" s="146" t="s">
        <v>196</v>
      </c>
      <c r="C48" s="147">
        <v>43899</v>
      </c>
      <c r="D48" s="146" t="s">
        <v>171</v>
      </c>
    </row>
    <row r="49" spans="1:4" s="2" customFormat="1" x14ac:dyDescent="0.25">
      <c r="A49" s="107">
        <v>33</v>
      </c>
      <c r="B49" s="146" t="s">
        <v>195</v>
      </c>
      <c r="C49" s="147">
        <v>43899</v>
      </c>
      <c r="D49" s="146" t="s">
        <v>172</v>
      </c>
    </row>
    <row r="50" spans="1:4" s="2" customFormat="1" x14ac:dyDescent="0.25">
      <c r="A50" s="107">
        <v>34</v>
      </c>
      <c r="B50" s="146" t="s">
        <v>161</v>
      </c>
      <c r="C50" s="147">
        <v>44829</v>
      </c>
      <c r="D50" s="148" t="s">
        <v>130</v>
      </c>
    </row>
    <row r="51" spans="1:4" s="2" customFormat="1" x14ac:dyDescent="0.25">
      <c r="A51" s="107">
        <v>35</v>
      </c>
      <c r="B51" s="146" t="s">
        <v>194</v>
      </c>
      <c r="C51" s="147">
        <v>43630</v>
      </c>
      <c r="D51" s="146" t="s">
        <v>170</v>
      </c>
    </row>
    <row r="52" spans="1:4" s="2" customFormat="1" x14ac:dyDescent="0.25">
      <c r="A52" s="107">
        <v>36</v>
      </c>
      <c r="B52" s="146" t="s">
        <v>193</v>
      </c>
      <c r="C52" s="147">
        <v>43787</v>
      </c>
      <c r="D52" s="146" t="s">
        <v>171</v>
      </c>
    </row>
    <row r="53" spans="1:4" s="2" customFormat="1" x14ac:dyDescent="0.25">
      <c r="A53" s="107">
        <v>37</v>
      </c>
      <c r="B53" s="146" t="s">
        <v>192</v>
      </c>
      <c r="C53" s="147">
        <v>43787</v>
      </c>
      <c r="D53" s="146" t="s">
        <v>172</v>
      </c>
    </row>
    <row r="54" spans="1:4" s="2" customFormat="1" x14ac:dyDescent="0.25">
      <c r="A54" s="107">
        <v>38</v>
      </c>
      <c r="B54" s="146" t="s">
        <v>162</v>
      </c>
      <c r="C54" s="147">
        <v>44085</v>
      </c>
      <c r="D54" s="148" t="s">
        <v>130</v>
      </c>
    </row>
    <row r="55" spans="1:4" s="2" customFormat="1" x14ac:dyDescent="0.25">
      <c r="A55" s="107">
        <v>39</v>
      </c>
      <c r="B55" s="146" t="s">
        <v>191</v>
      </c>
      <c r="C55" s="147">
        <v>44015</v>
      </c>
      <c r="D55" s="146" t="s">
        <v>170</v>
      </c>
    </row>
    <row r="56" spans="1:4" x14ac:dyDescent="0.25">
      <c r="A56" s="107">
        <v>40</v>
      </c>
      <c r="B56" s="121" t="s">
        <v>190</v>
      </c>
      <c r="C56" s="139">
        <v>44172</v>
      </c>
      <c r="D56" s="121" t="s">
        <v>171</v>
      </c>
    </row>
    <row r="57" spans="1:4" x14ac:dyDescent="0.25">
      <c r="A57" s="107">
        <v>41</v>
      </c>
      <c r="B57" s="121" t="s">
        <v>189</v>
      </c>
      <c r="C57" s="139">
        <v>44172</v>
      </c>
      <c r="D57" s="121" t="s">
        <v>172</v>
      </c>
    </row>
    <row r="58" spans="1:4" x14ac:dyDescent="0.25">
      <c r="A58" s="107">
        <v>42</v>
      </c>
      <c r="B58" s="121" t="s">
        <v>159</v>
      </c>
      <c r="C58" s="139">
        <v>44365</v>
      </c>
      <c r="D58" s="133" t="s">
        <v>130</v>
      </c>
    </row>
    <row r="59" spans="1:4" x14ac:dyDescent="0.25">
      <c r="A59" s="107">
        <v>43</v>
      </c>
      <c r="B59" s="121" t="s">
        <v>188</v>
      </c>
      <c r="C59" s="139">
        <v>43441</v>
      </c>
      <c r="D59" s="121" t="s">
        <v>170</v>
      </c>
    </row>
    <row r="60" spans="1:4" x14ac:dyDescent="0.25">
      <c r="A60" s="107">
        <v>44</v>
      </c>
      <c r="B60" s="121" t="s">
        <v>187</v>
      </c>
      <c r="C60" s="139">
        <v>43752</v>
      </c>
      <c r="D60" s="121" t="s">
        <v>171</v>
      </c>
    </row>
    <row r="61" spans="1:4" x14ac:dyDescent="0.25">
      <c r="A61" s="107">
        <v>45</v>
      </c>
      <c r="B61" s="121" t="s">
        <v>186</v>
      </c>
      <c r="C61" s="139">
        <v>43752</v>
      </c>
      <c r="D61" s="121" t="s">
        <v>172</v>
      </c>
    </row>
    <row r="62" spans="1:4" x14ac:dyDescent="0.25">
      <c r="A62" s="107">
        <v>46</v>
      </c>
      <c r="B62" s="121" t="s">
        <v>160</v>
      </c>
      <c r="C62" s="139">
        <v>44274</v>
      </c>
      <c r="D62" s="133" t="s">
        <v>130</v>
      </c>
    </row>
    <row r="63" spans="1:4" s="137" customFormat="1" x14ac:dyDescent="0.25">
      <c r="A63" s="107">
        <v>47</v>
      </c>
      <c r="B63" s="135" t="s">
        <v>139</v>
      </c>
      <c r="C63" s="144"/>
      <c r="D63" s="142" t="s">
        <v>166</v>
      </c>
    </row>
    <row r="64" spans="1:4" s="137" customFormat="1" x14ac:dyDescent="0.25">
      <c r="A64" s="107">
        <v>48</v>
      </c>
      <c r="B64" s="135" t="s">
        <v>145</v>
      </c>
      <c r="C64" s="144">
        <v>44829</v>
      </c>
      <c r="D64" s="136"/>
    </row>
  </sheetData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3"/>
  <sheetViews>
    <sheetView workbookViewId="0">
      <selection activeCell="B24" sqref="B24"/>
    </sheetView>
  </sheetViews>
  <sheetFormatPr defaultRowHeight="15" x14ac:dyDescent="0.25"/>
  <cols>
    <col min="1" max="1" width="8" bestFit="1" customWidth="1"/>
    <col min="2" max="2" width="74.7109375" bestFit="1" customWidth="1"/>
    <col min="3" max="3" width="11.140625" bestFit="1" customWidth="1"/>
    <col min="4" max="4" width="12.28515625" bestFit="1" customWidth="1"/>
  </cols>
  <sheetData>
    <row r="1" spans="1:4" ht="15.75" thickBot="1" x14ac:dyDescent="0.3">
      <c r="A1" s="122" t="s">
        <v>106</v>
      </c>
      <c r="B1" s="123" t="s">
        <v>107</v>
      </c>
      <c r="C1" s="124" t="s">
        <v>108</v>
      </c>
      <c r="D1" s="124" t="s">
        <v>109</v>
      </c>
    </row>
    <row r="2" spans="1:4" x14ac:dyDescent="0.25">
      <c r="A2" s="125">
        <v>1</v>
      </c>
      <c r="B2" s="126" t="s">
        <v>144</v>
      </c>
      <c r="C2" s="127">
        <v>43437</v>
      </c>
      <c r="D2" s="127">
        <v>44372</v>
      </c>
    </row>
    <row r="3" spans="1:4" x14ac:dyDescent="0.25">
      <c r="A3" s="128">
        <v>2</v>
      </c>
      <c r="B3" s="112" t="s">
        <v>143</v>
      </c>
      <c r="C3" s="129">
        <v>43717</v>
      </c>
      <c r="D3" s="129">
        <v>44829</v>
      </c>
    </row>
    <row r="4" spans="1:4" x14ac:dyDescent="0.25">
      <c r="A4" s="128">
        <v>3</v>
      </c>
      <c r="B4" s="112" t="s">
        <v>114</v>
      </c>
      <c r="C4" s="129">
        <v>43717</v>
      </c>
      <c r="D4" s="129">
        <v>44829</v>
      </c>
    </row>
    <row r="5" spans="1:4" x14ac:dyDescent="0.25">
      <c r="A5" s="128">
        <v>3.1</v>
      </c>
      <c r="B5" s="130" t="s">
        <v>149</v>
      </c>
      <c r="C5" s="129">
        <v>43927</v>
      </c>
      <c r="D5" s="129">
        <v>44829</v>
      </c>
    </row>
    <row r="6" spans="1:4" ht="25.5" x14ac:dyDescent="0.25">
      <c r="A6" s="128">
        <v>3.2</v>
      </c>
      <c r="B6" s="112" t="s">
        <v>156</v>
      </c>
      <c r="C6" s="129">
        <v>43843</v>
      </c>
      <c r="D6" s="129">
        <v>44372</v>
      </c>
    </row>
    <row r="7" spans="1:4" x14ac:dyDescent="0.25">
      <c r="A7" s="128">
        <v>3.3</v>
      </c>
      <c r="B7" s="112" t="s">
        <v>157</v>
      </c>
      <c r="C7" s="129">
        <v>43773</v>
      </c>
      <c r="D7" s="129">
        <v>43945</v>
      </c>
    </row>
    <row r="8" spans="1:4" x14ac:dyDescent="0.25">
      <c r="A8" s="128">
        <v>3.4</v>
      </c>
      <c r="B8" s="112" t="s">
        <v>154</v>
      </c>
      <c r="C8" s="129">
        <v>43801</v>
      </c>
      <c r="D8" s="129">
        <v>44829</v>
      </c>
    </row>
    <row r="9" spans="1:4" x14ac:dyDescent="0.25">
      <c r="A9" s="128">
        <v>3.5</v>
      </c>
      <c r="B9" s="112" t="s">
        <v>155</v>
      </c>
      <c r="C9" s="129">
        <v>43850</v>
      </c>
      <c r="D9" s="129">
        <v>44829</v>
      </c>
    </row>
    <row r="10" spans="1:4" x14ac:dyDescent="0.25">
      <c r="A10" s="128">
        <v>3.6</v>
      </c>
      <c r="B10" s="130" t="s">
        <v>151</v>
      </c>
      <c r="C10" s="129">
        <v>43941</v>
      </c>
      <c r="D10" s="129">
        <v>44829</v>
      </c>
    </row>
    <row r="11" spans="1:4" x14ac:dyDescent="0.25">
      <c r="A11" s="128">
        <v>3.7</v>
      </c>
      <c r="B11" s="112" t="s">
        <v>150</v>
      </c>
      <c r="C11" s="129">
        <v>43808</v>
      </c>
      <c r="D11" s="129">
        <v>44085</v>
      </c>
    </row>
    <row r="12" spans="1:4" x14ac:dyDescent="0.25">
      <c r="A12" s="128">
        <v>3.8</v>
      </c>
      <c r="B12" s="131" t="s">
        <v>152</v>
      </c>
      <c r="C12" s="129">
        <v>44214</v>
      </c>
      <c r="D12" s="129">
        <v>44365</v>
      </c>
    </row>
    <row r="13" spans="1:4" x14ac:dyDescent="0.25">
      <c r="A13" s="128">
        <v>3.9</v>
      </c>
      <c r="B13" s="131" t="s">
        <v>153</v>
      </c>
      <c r="C13" s="129">
        <v>43815</v>
      </c>
      <c r="D13" s="129">
        <v>44274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00000"/>
  </sheetPr>
  <dimension ref="A1:EE35"/>
  <sheetViews>
    <sheetView zoomScale="84" zoomScaleNormal="84" workbookViewId="0">
      <selection activeCell="B41" sqref="B41"/>
    </sheetView>
  </sheetViews>
  <sheetFormatPr defaultRowHeight="15" x14ac:dyDescent="0.25"/>
  <cols>
    <col min="1" max="1" width="80.5703125" customWidth="1"/>
    <col min="2" max="3" width="6" customWidth="1"/>
    <col min="4" max="4" width="5.7109375" style="72" customWidth="1"/>
    <col min="5" max="51" width="5.7109375" customWidth="1"/>
  </cols>
  <sheetData>
    <row r="1" spans="1:135" ht="15.75" thickBot="1" x14ac:dyDescent="0.3">
      <c r="A1" s="188"/>
      <c r="B1" s="417">
        <v>2018</v>
      </c>
      <c r="C1" s="418"/>
      <c r="D1" s="419" t="s">
        <v>93</v>
      </c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19" t="s">
        <v>94</v>
      </c>
      <c r="Q1" s="420"/>
      <c r="R1" s="420"/>
      <c r="S1" s="420"/>
      <c r="T1" s="420"/>
      <c r="U1" s="420"/>
      <c r="V1" s="420"/>
      <c r="W1" s="420"/>
      <c r="X1" s="420"/>
      <c r="Y1" s="420"/>
      <c r="Z1" s="420"/>
      <c r="AA1" s="421"/>
      <c r="AB1" s="419" t="s">
        <v>95</v>
      </c>
      <c r="AC1" s="420"/>
      <c r="AD1" s="420"/>
      <c r="AE1" s="420"/>
      <c r="AF1" s="420"/>
      <c r="AG1" s="420"/>
      <c r="AH1" s="420"/>
      <c r="AI1" s="420"/>
      <c r="AJ1" s="420"/>
      <c r="AK1" s="420"/>
      <c r="AL1" s="420"/>
      <c r="AM1" s="421"/>
      <c r="AN1" s="419" t="s">
        <v>96</v>
      </c>
      <c r="AO1" s="420"/>
      <c r="AP1" s="420"/>
      <c r="AQ1" s="420"/>
      <c r="AR1" s="420"/>
      <c r="AS1" s="420"/>
      <c r="AT1" s="420"/>
      <c r="AU1" s="420"/>
      <c r="AV1" s="420"/>
      <c r="AW1" s="420"/>
      <c r="AX1" s="420"/>
      <c r="AY1" s="421"/>
    </row>
    <row r="2" spans="1:135" s="73" customFormat="1" ht="15.75" thickBot="1" x14ac:dyDescent="0.3">
      <c r="A2" s="230"/>
      <c r="B2" s="211">
        <v>43405</v>
      </c>
      <c r="C2" s="212">
        <v>43435</v>
      </c>
      <c r="D2" s="213">
        <v>43466</v>
      </c>
      <c r="E2" s="214">
        <v>43497</v>
      </c>
      <c r="F2" s="214">
        <v>43525</v>
      </c>
      <c r="G2" s="214">
        <v>43556</v>
      </c>
      <c r="H2" s="214">
        <v>43586</v>
      </c>
      <c r="I2" s="214">
        <v>43617</v>
      </c>
      <c r="J2" s="214">
        <v>43647</v>
      </c>
      <c r="K2" s="214">
        <v>43678</v>
      </c>
      <c r="L2" s="214">
        <v>43709</v>
      </c>
      <c r="M2" s="214">
        <v>43739</v>
      </c>
      <c r="N2" s="214">
        <v>43770</v>
      </c>
      <c r="O2" s="231">
        <v>43800</v>
      </c>
      <c r="P2" s="211">
        <v>43831</v>
      </c>
      <c r="Q2" s="213">
        <v>43862</v>
      </c>
      <c r="R2" s="213">
        <v>43891</v>
      </c>
      <c r="S2" s="213">
        <v>43922</v>
      </c>
      <c r="T2" s="213">
        <v>43952</v>
      </c>
      <c r="U2" s="213">
        <v>43983</v>
      </c>
      <c r="V2" s="213">
        <v>44013</v>
      </c>
      <c r="W2" s="213">
        <v>44044</v>
      </c>
      <c r="X2" s="213">
        <v>44075</v>
      </c>
      <c r="Y2" s="213">
        <v>44105</v>
      </c>
      <c r="Z2" s="213">
        <v>44136</v>
      </c>
      <c r="AA2" s="212">
        <v>44166</v>
      </c>
      <c r="AB2" s="211">
        <v>44197</v>
      </c>
      <c r="AC2" s="213">
        <v>44228</v>
      </c>
      <c r="AD2" s="213">
        <v>44256</v>
      </c>
      <c r="AE2" s="213">
        <v>44287</v>
      </c>
      <c r="AF2" s="213">
        <v>44317</v>
      </c>
      <c r="AG2" s="213">
        <v>44348</v>
      </c>
      <c r="AH2" s="213">
        <v>44378</v>
      </c>
      <c r="AI2" s="213">
        <v>44409</v>
      </c>
      <c r="AJ2" s="213">
        <v>44440</v>
      </c>
      <c r="AK2" s="213">
        <v>44470</v>
      </c>
      <c r="AL2" s="213">
        <v>44501</v>
      </c>
      <c r="AM2" s="212">
        <v>44531</v>
      </c>
      <c r="AN2" s="211">
        <v>44562</v>
      </c>
      <c r="AO2" s="214">
        <v>44593</v>
      </c>
      <c r="AP2" s="213">
        <v>44621</v>
      </c>
      <c r="AQ2" s="214">
        <v>44652</v>
      </c>
      <c r="AR2" s="213">
        <v>44682</v>
      </c>
      <c r="AS2" s="214">
        <v>44713</v>
      </c>
      <c r="AT2" s="213">
        <v>44743</v>
      </c>
      <c r="AU2" s="214">
        <v>44774</v>
      </c>
      <c r="AV2" s="213">
        <v>44805</v>
      </c>
      <c r="AW2" s="214">
        <v>44835</v>
      </c>
      <c r="AX2" s="213">
        <v>44866</v>
      </c>
      <c r="AY2" s="215">
        <v>44896</v>
      </c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</row>
    <row r="3" spans="1:135" s="67" customFormat="1" ht="15.75" thickBot="1" x14ac:dyDescent="0.3">
      <c r="A3" s="232" t="s">
        <v>215</v>
      </c>
      <c r="B3" s="225"/>
      <c r="C3" s="227"/>
      <c r="D3" s="179"/>
      <c r="E3" s="177"/>
      <c r="F3" s="177"/>
      <c r="G3" s="177"/>
      <c r="H3" s="183"/>
      <c r="I3" s="177"/>
      <c r="J3" s="177"/>
      <c r="K3" s="177"/>
      <c r="L3" s="177"/>
      <c r="M3" s="177"/>
      <c r="N3" s="177"/>
      <c r="O3" s="177"/>
      <c r="P3" s="168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8"/>
      <c r="AB3" s="168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8"/>
      <c r="AN3" s="168"/>
      <c r="AO3" s="177"/>
      <c r="AP3" s="177"/>
      <c r="AQ3" s="177"/>
      <c r="AR3" s="177"/>
      <c r="AS3" s="177"/>
      <c r="AT3" s="177"/>
      <c r="AU3" s="177"/>
      <c r="AV3" s="177"/>
      <c r="AW3" s="177"/>
      <c r="AX3" s="192"/>
      <c r="AY3" s="19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</row>
    <row r="4" spans="1:135" x14ac:dyDescent="0.25">
      <c r="A4" s="233" t="s">
        <v>223</v>
      </c>
      <c r="B4" s="177"/>
      <c r="C4" s="154"/>
      <c r="D4" s="169"/>
      <c r="E4" s="153" t="s">
        <v>214</v>
      </c>
      <c r="F4" s="170"/>
      <c r="G4" s="170"/>
      <c r="H4" s="170"/>
      <c r="I4" s="156"/>
      <c r="J4" s="170"/>
      <c r="K4" s="170"/>
      <c r="L4" s="156">
        <v>9</v>
      </c>
      <c r="M4" s="171"/>
      <c r="N4" s="171"/>
      <c r="O4" s="171"/>
      <c r="P4" s="173"/>
      <c r="Q4" s="171"/>
      <c r="R4" s="171"/>
      <c r="S4" s="171"/>
      <c r="T4" s="171"/>
      <c r="U4" s="171"/>
      <c r="V4" s="171"/>
      <c r="W4" s="171"/>
      <c r="X4" s="171"/>
      <c r="Y4" s="171"/>
      <c r="Z4" s="174"/>
      <c r="AA4" s="175"/>
      <c r="AB4" s="176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5"/>
      <c r="AN4" s="176"/>
      <c r="AO4" s="174"/>
      <c r="AP4" s="174"/>
      <c r="AQ4" s="174"/>
      <c r="AR4" s="174"/>
      <c r="AS4" s="174"/>
      <c r="AT4" s="174"/>
      <c r="AU4" s="174"/>
      <c r="AV4" s="174"/>
      <c r="AW4" s="177"/>
      <c r="AX4" s="192"/>
      <c r="AY4" s="193"/>
    </row>
    <row r="5" spans="1:135" x14ac:dyDescent="0.25">
      <c r="A5" s="233" t="s">
        <v>225</v>
      </c>
      <c r="B5" s="177"/>
      <c r="C5" s="178"/>
      <c r="D5" s="179"/>
      <c r="E5" s="174"/>
      <c r="F5" s="174"/>
      <c r="G5" s="174"/>
      <c r="H5" s="171"/>
      <c r="I5" s="171"/>
      <c r="J5" s="171"/>
      <c r="K5" s="171"/>
      <c r="L5" s="180"/>
      <c r="M5" s="171"/>
      <c r="N5" s="171"/>
      <c r="O5" s="171"/>
      <c r="P5" s="173"/>
      <c r="Q5" s="171"/>
      <c r="R5" s="171"/>
      <c r="S5" s="171"/>
      <c r="T5" s="171"/>
      <c r="U5" s="171"/>
      <c r="V5" s="171"/>
      <c r="W5" s="171"/>
      <c r="X5" s="171"/>
      <c r="Y5" s="157"/>
      <c r="Z5" s="171"/>
      <c r="AA5" s="163">
        <v>11</v>
      </c>
      <c r="AB5" s="181"/>
      <c r="AC5" s="170"/>
      <c r="AD5" s="170"/>
      <c r="AE5" s="170"/>
      <c r="AF5" s="155"/>
      <c r="AG5" s="155">
        <v>21</v>
      </c>
      <c r="AH5" s="177"/>
      <c r="AI5" s="171"/>
      <c r="AJ5" s="171"/>
      <c r="AK5" s="174"/>
      <c r="AL5" s="174"/>
      <c r="AM5" s="175"/>
      <c r="AN5" s="176"/>
      <c r="AO5" s="174"/>
      <c r="AP5" s="174"/>
      <c r="AQ5" s="174"/>
      <c r="AR5" s="174"/>
      <c r="AS5" s="174"/>
      <c r="AT5" s="174"/>
      <c r="AU5" s="174"/>
      <c r="AV5" s="174"/>
      <c r="AW5" s="177"/>
      <c r="AX5" s="192"/>
      <c r="AY5" s="193"/>
    </row>
    <row r="6" spans="1:135" x14ac:dyDescent="0.25">
      <c r="A6" s="233" t="s">
        <v>224</v>
      </c>
      <c r="B6" s="177"/>
      <c r="C6" s="178"/>
      <c r="D6" s="169"/>
      <c r="E6" s="171"/>
      <c r="F6" s="171"/>
      <c r="G6" s="171"/>
      <c r="H6" s="171"/>
      <c r="I6" s="158"/>
      <c r="J6" s="171"/>
      <c r="K6" s="171"/>
      <c r="L6" s="156">
        <v>9</v>
      </c>
      <c r="M6" s="170"/>
      <c r="N6" s="170"/>
      <c r="O6" s="170"/>
      <c r="P6" s="181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82"/>
      <c r="AB6" s="181"/>
      <c r="AC6" s="170"/>
      <c r="AD6" s="170"/>
      <c r="AE6" s="170"/>
      <c r="AF6" s="153"/>
      <c r="AG6" s="156">
        <v>11</v>
      </c>
      <c r="AH6" s="177"/>
      <c r="AI6" s="171"/>
      <c r="AJ6" s="171"/>
      <c r="AK6" s="171"/>
      <c r="AL6" s="171"/>
      <c r="AM6" s="172"/>
      <c r="AN6" s="173"/>
      <c r="AO6" s="171"/>
      <c r="AP6" s="171"/>
      <c r="AQ6" s="171"/>
      <c r="AR6" s="171"/>
      <c r="AS6" s="171"/>
      <c r="AT6" s="171"/>
      <c r="AU6" s="171"/>
      <c r="AV6" s="171"/>
      <c r="AW6" s="183"/>
      <c r="AX6" s="194"/>
      <c r="AY6" s="195"/>
    </row>
    <row r="7" spans="1:135" ht="15.75" thickBot="1" x14ac:dyDescent="0.3">
      <c r="A7" s="233" t="s">
        <v>226</v>
      </c>
      <c r="B7" s="177"/>
      <c r="C7" s="178"/>
      <c r="D7" s="174"/>
      <c r="E7" s="174"/>
      <c r="F7" s="174"/>
      <c r="G7" s="174"/>
      <c r="H7" s="171"/>
      <c r="I7" s="174"/>
      <c r="J7" s="174"/>
      <c r="K7" s="174"/>
      <c r="L7" s="174"/>
      <c r="M7" s="174"/>
      <c r="N7" s="174"/>
      <c r="O7" s="174"/>
      <c r="P7" s="176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2"/>
      <c r="AB7" s="173"/>
      <c r="AC7" s="171"/>
      <c r="AD7" s="171"/>
      <c r="AE7" s="171"/>
      <c r="AF7" s="159"/>
      <c r="AG7" s="155">
        <v>21</v>
      </c>
      <c r="AH7" s="170"/>
      <c r="AI7" s="170"/>
      <c r="AJ7" s="170"/>
      <c r="AK7" s="170"/>
      <c r="AL7" s="170"/>
      <c r="AM7" s="182"/>
      <c r="AN7" s="181"/>
      <c r="AO7" s="170"/>
      <c r="AP7" s="170"/>
      <c r="AQ7" s="170"/>
      <c r="AR7" s="170"/>
      <c r="AS7" s="170"/>
      <c r="AT7" s="170"/>
      <c r="AU7" s="170"/>
      <c r="AV7" s="155">
        <v>30</v>
      </c>
      <c r="AW7" s="183"/>
      <c r="AX7" s="194"/>
      <c r="AY7" s="195"/>
    </row>
    <row r="8" spans="1:135" s="67" customFormat="1" ht="15.75" thickBot="1" x14ac:dyDescent="0.3">
      <c r="A8" s="232" t="s">
        <v>216</v>
      </c>
      <c r="B8" s="225"/>
      <c r="C8" s="227"/>
      <c r="D8" s="174"/>
      <c r="E8" s="174"/>
      <c r="F8" s="174"/>
      <c r="G8" s="174"/>
      <c r="H8" s="171"/>
      <c r="I8" s="174"/>
      <c r="J8" s="174"/>
      <c r="K8" s="174"/>
      <c r="L8" s="174"/>
      <c r="M8" s="174"/>
      <c r="N8" s="174"/>
      <c r="O8" s="174"/>
      <c r="P8" s="176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5"/>
      <c r="AB8" s="176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5"/>
      <c r="AN8" s="176"/>
      <c r="AO8" s="174"/>
      <c r="AP8" s="174"/>
      <c r="AQ8" s="174"/>
      <c r="AR8" s="174"/>
      <c r="AS8" s="174"/>
      <c r="AT8" s="174"/>
      <c r="AU8" s="174"/>
      <c r="AV8" s="174"/>
      <c r="AW8" s="177"/>
      <c r="AX8" s="192"/>
      <c r="AY8" s="193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</row>
    <row r="9" spans="1:135" x14ac:dyDescent="0.25">
      <c r="A9" s="233" t="s">
        <v>228</v>
      </c>
      <c r="B9" s="177"/>
      <c r="C9" s="178"/>
      <c r="D9" s="174"/>
      <c r="E9" s="171"/>
      <c r="F9" s="171"/>
      <c r="G9" s="171"/>
      <c r="H9" s="171"/>
      <c r="I9" s="171"/>
      <c r="J9" s="171"/>
      <c r="K9" s="171"/>
      <c r="L9" s="171"/>
      <c r="M9" s="156">
        <v>11</v>
      </c>
      <c r="N9" s="155"/>
      <c r="O9" s="155"/>
      <c r="P9" s="161"/>
      <c r="Q9" s="155"/>
      <c r="R9" s="155">
        <v>23</v>
      </c>
      <c r="S9" s="171"/>
      <c r="T9" s="171"/>
      <c r="U9" s="171"/>
      <c r="V9" s="171"/>
      <c r="W9" s="171"/>
      <c r="X9" s="171"/>
      <c r="Y9" s="171"/>
      <c r="Z9" s="171"/>
      <c r="AA9" s="175"/>
      <c r="AB9" s="173"/>
      <c r="AC9" s="171"/>
      <c r="AD9" s="171"/>
      <c r="AE9" s="171"/>
      <c r="AF9" s="171"/>
      <c r="AG9" s="171"/>
      <c r="AH9" s="171"/>
      <c r="AI9" s="171"/>
      <c r="AJ9" s="171"/>
      <c r="AK9" s="171"/>
      <c r="AL9" s="174"/>
      <c r="AM9" s="175"/>
      <c r="AN9" s="176"/>
      <c r="AO9" s="174"/>
      <c r="AP9" s="174"/>
      <c r="AQ9" s="174"/>
      <c r="AR9" s="174"/>
      <c r="AS9" s="174"/>
      <c r="AT9" s="174"/>
      <c r="AU9" s="174"/>
      <c r="AV9" s="174"/>
      <c r="AW9" s="177"/>
      <c r="AX9" s="192"/>
      <c r="AY9" s="193"/>
    </row>
    <row r="10" spans="1:135" x14ac:dyDescent="0.25">
      <c r="A10" s="233" t="s">
        <v>227</v>
      </c>
      <c r="B10" s="177"/>
      <c r="C10" s="178"/>
      <c r="D10" s="171"/>
      <c r="E10" s="171"/>
      <c r="F10" s="156">
        <v>1</v>
      </c>
      <c r="G10" s="155"/>
      <c r="H10" s="155"/>
      <c r="I10" s="155"/>
      <c r="J10" s="155"/>
      <c r="K10" s="155"/>
      <c r="L10" s="153">
        <v>16</v>
      </c>
      <c r="M10" s="171"/>
      <c r="N10" s="174"/>
      <c r="O10" s="174"/>
      <c r="P10" s="176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5"/>
      <c r="AB10" s="176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5"/>
      <c r="AN10" s="176"/>
      <c r="AO10" s="174"/>
      <c r="AP10" s="174"/>
      <c r="AQ10" s="174"/>
      <c r="AR10" s="174"/>
      <c r="AS10" s="174"/>
      <c r="AT10" s="174"/>
      <c r="AU10" s="174"/>
      <c r="AV10" s="174"/>
      <c r="AW10" s="177"/>
      <c r="AX10" s="192"/>
      <c r="AY10" s="193"/>
    </row>
    <row r="11" spans="1:135" x14ac:dyDescent="0.25">
      <c r="A11" s="233" t="s">
        <v>229</v>
      </c>
      <c r="B11" s="177"/>
      <c r="C11" s="178"/>
      <c r="D11" s="174"/>
      <c r="E11" s="174"/>
      <c r="F11" s="174"/>
      <c r="G11" s="174"/>
      <c r="H11" s="171"/>
      <c r="I11" s="171"/>
      <c r="J11" s="171"/>
      <c r="K11" s="171"/>
      <c r="L11" s="185"/>
      <c r="M11" s="171"/>
      <c r="N11" s="171"/>
      <c r="O11" s="171"/>
      <c r="P11" s="173"/>
      <c r="Q11" s="171"/>
      <c r="R11" s="155">
        <v>23</v>
      </c>
      <c r="S11" s="155"/>
      <c r="T11" s="155"/>
      <c r="U11" s="155"/>
      <c r="V11" s="155"/>
      <c r="W11" s="155"/>
      <c r="X11" s="155"/>
      <c r="Y11" s="155"/>
      <c r="Z11" s="155"/>
      <c r="AA11" s="160"/>
      <c r="AB11" s="161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60"/>
      <c r="AN11" s="161"/>
      <c r="AO11" s="155"/>
      <c r="AP11" s="155"/>
      <c r="AQ11" s="155"/>
      <c r="AR11" s="155">
        <v>27</v>
      </c>
      <c r="AS11" s="171"/>
      <c r="AT11" s="171"/>
      <c r="AU11" s="171"/>
      <c r="AV11" s="171"/>
      <c r="AW11" s="183"/>
      <c r="AX11" s="194"/>
      <c r="AY11" s="195"/>
    </row>
    <row r="12" spans="1:135" ht="15.75" thickBot="1" x14ac:dyDescent="0.3">
      <c r="A12" s="233" t="s">
        <v>230</v>
      </c>
      <c r="B12" s="177"/>
      <c r="C12" s="178"/>
      <c r="D12" s="174"/>
      <c r="E12" s="174"/>
      <c r="F12" s="174"/>
      <c r="G12" s="174"/>
      <c r="H12" s="171"/>
      <c r="I12" s="174"/>
      <c r="J12" s="174"/>
      <c r="K12" s="174"/>
      <c r="L12" s="153">
        <v>16</v>
      </c>
      <c r="M12" s="155"/>
      <c r="N12" s="155"/>
      <c r="O12" s="155"/>
      <c r="P12" s="161"/>
      <c r="Q12" s="155"/>
      <c r="R12" s="155"/>
      <c r="S12" s="155"/>
      <c r="T12" s="155">
        <v>29</v>
      </c>
      <c r="U12" s="174"/>
      <c r="V12" s="174"/>
      <c r="W12" s="174"/>
      <c r="X12" s="174"/>
      <c r="Y12" s="174"/>
      <c r="Z12" s="174"/>
      <c r="AA12" s="175"/>
      <c r="AB12" s="176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5"/>
      <c r="AN12" s="176"/>
      <c r="AO12" s="174"/>
      <c r="AP12" s="174"/>
      <c r="AQ12" s="174"/>
      <c r="AR12" s="174"/>
      <c r="AS12" s="174"/>
      <c r="AT12" s="174"/>
      <c r="AU12" s="174"/>
      <c r="AV12" s="174"/>
      <c r="AW12" s="177"/>
      <c r="AX12" s="192"/>
      <c r="AY12" s="193"/>
    </row>
    <row r="13" spans="1:135" s="67" customFormat="1" ht="15.75" thickBot="1" x14ac:dyDescent="0.3">
      <c r="A13" s="232" t="s">
        <v>217</v>
      </c>
      <c r="B13" s="225"/>
      <c r="C13" s="227"/>
      <c r="D13" s="174"/>
      <c r="E13" s="174"/>
      <c r="F13" s="174"/>
      <c r="G13" s="174"/>
      <c r="H13" s="171"/>
      <c r="I13" s="174"/>
      <c r="J13" s="174"/>
      <c r="K13" s="174"/>
      <c r="L13" s="174"/>
      <c r="M13" s="174"/>
      <c r="N13" s="174"/>
      <c r="O13" s="174"/>
      <c r="P13" s="176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5"/>
      <c r="AB13" s="176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5"/>
      <c r="AN13" s="176"/>
      <c r="AO13" s="174"/>
      <c r="AP13" s="174"/>
      <c r="AQ13" s="174"/>
      <c r="AR13" s="174"/>
      <c r="AS13" s="174"/>
      <c r="AT13" s="174"/>
      <c r="AU13" s="174"/>
      <c r="AV13" s="174"/>
      <c r="AW13" s="177"/>
      <c r="AX13" s="192"/>
      <c r="AY13" s="19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</row>
    <row r="14" spans="1:135" x14ac:dyDescent="0.25">
      <c r="A14" s="233" t="s">
        <v>231</v>
      </c>
      <c r="B14" s="177"/>
      <c r="C14" s="178"/>
      <c r="D14" s="174"/>
      <c r="E14" s="174"/>
      <c r="F14" s="174"/>
      <c r="G14" s="174"/>
      <c r="H14" s="156">
        <v>3</v>
      </c>
      <c r="I14" s="155"/>
      <c r="J14" s="155"/>
      <c r="K14" s="155"/>
      <c r="L14" s="155"/>
      <c r="M14" s="155"/>
      <c r="N14" s="156">
        <v>11</v>
      </c>
      <c r="O14" s="171"/>
      <c r="P14" s="176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5"/>
      <c r="AB14" s="176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5"/>
      <c r="AN14" s="176"/>
      <c r="AO14" s="174"/>
      <c r="AP14" s="174"/>
      <c r="AQ14" s="174"/>
      <c r="AR14" s="174"/>
      <c r="AS14" s="174"/>
      <c r="AT14" s="174"/>
      <c r="AU14" s="174"/>
      <c r="AV14" s="174"/>
      <c r="AW14" s="177"/>
      <c r="AX14" s="192"/>
      <c r="AY14" s="193"/>
    </row>
    <row r="15" spans="1:135" x14ac:dyDescent="0.25">
      <c r="A15" s="233" t="s">
        <v>232</v>
      </c>
      <c r="B15" s="177"/>
      <c r="C15" s="178"/>
      <c r="D15" s="174"/>
      <c r="E15" s="174"/>
      <c r="F15" s="174"/>
      <c r="G15" s="174"/>
      <c r="H15" s="171"/>
      <c r="I15" s="174"/>
      <c r="J15" s="174"/>
      <c r="K15" s="174"/>
      <c r="L15" s="174"/>
      <c r="M15" s="174"/>
      <c r="N15" s="174"/>
      <c r="O15" s="174"/>
      <c r="P15" s="162">
        <v>17</v>
      </c>
      <c r="Q15" s="153"/>
      <c r="R15" s="153"/>
      <c r="S15" s="153"/>
      <c r="T15" s="153"/>
      <c r="U15" s="153">
        <v>15</v>
      </c>
      <c r="V15" s="174"/>
      <c r="W15" s="174"/>
      <c r="X15" s="174"/>
      <c r="Y15" s="174"/>
      <c r="Z15" s="174"/>
      <c r="AA15" s="175"/>
      <c r="AB15" s="176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5"/>
      <c r="AN15" s="176"/>
      <c r="AO15" s="174"/>
      <c r="AP15" s="174"/>
      <c r="AQ15" s="174"/>
      <c r="AR15" s="174"/>
      <c r="AS15" s="174"/>
      <c r="AT15" s="174"/>
      <c r="AU15" s="174"/>
      <c r="AV15" s="174"/>
      <c r="AW15" s="177"/>
      <c r="AX15" s="192"/>
      <c r="AY15" s="193"/>
    </row>
    <row r="16" spans="1:135" x14ac:dyDescent="0.25">
      <c r="A16" s="233" t="s">
        <v>233</v>
      </c>
      <c r="B16" s="177"/>
      <c r="C16" s="178"/>
      <c r="D16" s="174"/>
      <c r="E16" s="174"/>
      <c r="F16" s="174"/>
      <c r="G16" s="174"/>
      <c r="H16" s="171"/>
      <c r="I16" s="174"/>
      <c r="J16" s="174"/>
      <c r="K16" s="174"/>
      <c r="L16" s="174"/>
      <c r="M16" s="171"/>
      <c r="N16" s="156">
        <v>11</v>
      </c>
      <c r="O16" s="155"/>
      <c r="P16" s="161"/>
      <c r="Q16" s="155"/>
      <c r="R16" s="155"/>
      <c r="S16" s="155"/>
      <c r="T16" s="155"/>
      <c r="U16" s="153"/>
      <c r="V16" s="155"/>
      <c r="W16" s="155"/>
      <c r="X16" s="155"/>
      <c r="Y16" s="155"/>
      <c r="Z16" s="155"/>
      <c r="AA16" s="160"/>
      <c r="AB16" s="161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60"/>
      <c r="AN16" s="161"/>
      <c r="AO16" s="155"/>
      <c r="AP16" s="155"/>
      <c r="AQ16" s="155"/>
      <c r="AR16" s="155"/>
      <c r="AS16" s="155"/>
      <c r="AT16" s="155"/>
      <c r="AU16" s="155"/>
      <c r="AV16" s="155">
        <v>30</v>
      </c>
      <c r="AW16" s="183"/>
      <c r="AX16" s="194"/>
      <c r="AY16" s="195"/>
    </row>
    <row r="17" spans="1:135" ht="15.75" thickBot="1" x14ac:dyDescent="0.3">
      <c r="A17" s="233" t="s">
        <v>234</v>
      </c>
      <c r="B17" s="177"/>
      <c r="C17" s="178"/>
      <c r="D17" s="174"/>
      <c r="E17" s="174"/>
      <c r="F17" s="174"/>
      <c r="G17" s="174"/>
      <c r="H17" s="171"/>
      <c r="I17" s="174"/>
      <c r="J17" s="174"/>
      <c r="K17" s="174"/>
      <c r="L17" s="174"/>
      <c r="M17" s="174"/>
      <c r="N17" s="174"/>
      <c r="O17" s="171"/>
      <c r="P17" s="173"/>
      <c r="Q17" s="171"/>
      <c r="R17" s="171"/>
      <c r="S17" s="171"/>
      <c r="T17" s="171"/>
      <c r="U17" s="153">
        <v>15</v>
      </c>
      <c r="V17" s="155"/>
      <c r="W17" s="155"/>
      <c r="X17" s="155"/>
      <c r="Y17" s="155"/>
      <c r="Z17" s="155"/>
      <c r="AA17" s="160"/>
      <c r="AB17" s="161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60"/>
      <c r="AN17" s="161"/>
      <c r="AO17" s="155"/>
      <c r="AP17" s="155"/>
      <c r="AQ17" s="155"/>
      <c r="AR17" s="155"/>
      <c r="AS17" s="155"/>
      <c r="AT17" s="155"/>
      <c r="AU17" s="155"/>
      <c r="AV17" s="155">
        <v>30</v>
      </c>
      <c r="AW17" s="183"/>
      <c r="AX17" s="194"/>
      <c r="AY17" s="195"/>
    </row>
    <row r="18" spans="1:135" s="67" customFormat="1" ht="15.75" thickBot="1" x14ac:dyDescent="0.3">
      <c r="A18" s="232" t="s">
        <v>218</v>
      </c>
      <c r="B18" s="225"/>
      <c r="C18" s="227"/>
      <c r="D18" s="174"/>
      <c r="E18" s="174"/>
      <c r="F18" s="174"/>
      <c r="G18" s="174"/>
      <c r="H18" s="171"/>
      <c r="I18" s="174"/>
      <c r="J18" s="174"/>
      <c r="K18" s="174"/>
      <c r="L18" s="174"/>
      <c r="M18" s="174"/>
      <c r="N18" s="174"/>
      <c r="O18" s="174"/>
      <c r="P18" s="176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5"/>
      <c r="AB18" s="176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5"/>
      <c r="AN18" s="176"/>
      <c r="AO18" s="174"/>
      <c r="AP18" s="174"/>
      <c r="AQ18" s="174"/>
      <c r="AR18" s="174"/>
      <c r="AS18" s="174"/>
      <c r="AT18" s="174"/>
      <c r="AU18" s="174"/>
      <c r="AV18" s="174"/>
      <c r="AW18" s="183"/>
      <c r="AX18" s="194"/>
      <c r="AY18" s="195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</row>
    <row r="19" spans="1:135" x14ac:dyDescent="0.25">
      <c r="A19" s="233" t="s">
        <v>235</v>
      </c>
      <c r="B19" s="177"/>
      <c r="C19" s="178"/>
      <c r="D19" s="174"/>
      <c r="E19" s="174"/>
      <c r="F19" s="174"/>
      <c r="G19" s="174"/>
      <c r="H19" s="171"/>
      <c r="I19" s="174"/>
      <c r="J19" s="156">
        <v>12</v>
      </c>
      <c r="K19" s="155"/>
      <c r="L19" s="155"/>
      <c r="M19" s="155"/>
      <c r="N19" s="155"/>
      <c r="O19" s="153">
        <v>16</v>
      </c>
      <c r="P19" s="176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5"/>
      <c r="AB19" s="176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5"/>
      <c r="AN19" s="176"/>
      <c r="AO19" s="174"/>
      <c r="AP19" s="174"/>
      <c r="AQ19" s="174"/>
      <c r="AR19" s="174"/>
      <c r="AS19" s="174"/>
      <c r="AT19" s="174"/>
      <c r="AU19" s="174"/>
      <c r="AV19" s="174"/>
      <c r="AW19" s="183"/>
      <c r="AX19" s="194"/>
      <c r="AY19" s="195"/>
    </row>
    <row r="20" spans="1:135" ht="15.75" thickBot="1" x14ac:dyDescent="0.3">
      <c r="A20" s="233" t="s">
        <v>236</v>
      </c>
      <c r="B20" s="177"/>
      <c r="C20" s="178"/>
      <c r="D20" s="174"/>
      <c r="E20" s="174"/>
      <c r="F20" s="174"/>
      <c r="G20" s="174"/>
      <c r="H20" s="171"/>
      <c r="I20" s="174"/>
      <c r="J20" s="174"/>
      <c r="K20" s="174"/>
      <c r="L20" s="174"/>
      <c r="M20" s="174"/>
      <c r="N20" s="174"/>
      <c r="O20" s="153">
        <v>16</v>
      </c>
      <c r="P20" s="161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60"/>
      <c r="AB20" s="161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60"/>
      <c r="AN20" s="161"/>
      <c r="AO20" s="155"/>
      <c r="AP20" s="155"/>
      <c r="AQ20" s="155"/>
      <c r="AR20" s="155"/>
      <c r="AS20" s="155"/>
      <c r="AT20" s="155"/>
      <c r="AU20" s="155"/>
      <c r="AV20" s="155">
        <v>30</v>
      </c>
      <c r="AW20" s="183"/>
      <c r="AX20" s="194"/>
      <c r="AY20" s="195"/>
    </row>
    <row r="21" spans="1:135" s="67" customFormat="1" ht="15.75" thickBot="1" x14ac:dyDescent="0.3">
      <c r="A21" s="232" t="s">
        <v>219</v>
      </c>
      <c r="B21" s="225"/>
      <c r="C21" s="227"/>
      <c r="D21" s="174"/>
      <c r="E21" s="174"/>
      <c r="F21" s="174"/>
      <c r="G21" s="174"/>
      <c r="H21" s="171"/>
      <c r="I21" s="174"/>
      <c r="J21" s="174"/>
      <c r="K21" s="174"/>
      <c r="L21" s="174"/>
      <c r="M21" s="174"/>
      <c r="N21" s="174"/>
      <c r="O21" s="174"/>
      <c r="P21" s="176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5"/>
      <c r="AB21" s="176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5"/>
      <c r="AN21" s="176"/>
      <c r="AO21" s="174"/>
      <c r="AP21" s="174"/>
      <c r="AQ21" s="174"/>
      <c r="AR21" s="174"/>
      <c r="AS21" s="174"/>
      <c r="AT21" s="174"/>
      <c r="AU21" s="174"/>
      <c r="AV21" s="174"/>
      <c r="AW21" s="183"/>
      <c r="AX21" s="194"/>
      <c r="AY21" s="195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</row>
    <row r="22" spans="1:135" x14ac:dyDescent="0.25">
      <c r="A22" s="233" t="s">
        <v>237</v>
      </c>
      <c r="B22" s="177"/>
      <c r="C22" s="178"/>
      <c r="D22" s="174"/>
      <c r="E22" s="174"/>
      <c r="F22" s="174"/>
      <c r="G22" s="174"/>
      <c r="H22" s="171"/>
      <c r="I22" s="174"/>
      <c r="J22" s="174"/>
      <c r="K22" s="171"/>
      <c r="L22" s="171"/>
      <c r="M22" s="156">
        <v>4</v>
      </c>
      <c r="N22" s="155"/>
      <c r="O22" s="155"/>
      <c r="P22" s="161"/>
      <c r="Q22" s="155"/>
      <c r="R22" s="156">
        <v>9</v>
      </c>
      <c r="S22" s="171"/>
      <c r="T22" s="171"/>
      <c r="U22" s="171"/>
      <c r="V22" s="171"/>
      <c r="W22" s="171"/>
      <c r="X22" s="171"/>
      <c r="Y22" s="174"/>
      <c r="Z22" s="174"/>
      <c r="AA22" s="175"/>
      <c r="AB22" s="176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5"/>
      <c r="AN22" s="176"/>
      <c r="AO22" s="174"/>
      <c r="AP22" s="174"/>
      <c r="AQ22" s="174"/>
      <c r="AR22" s="174"/>
      <c r="AS22" s="174"/>
      <c r="AT22" s="174"/>
      <c r="AU22" s="174"/>
      <c r="AV22" s="174"/>
      <c r="AW22" s="183"/>
      <c r="AX22" s="194"/>
      <c r="AY22" s="195"/>
    </row>
    <row r="23" spans="1:135" ht="15.75" thickBot="1" x14ac:dyDescent="0.3">
      <c r="A23" s="233" t="s">
        <v>238</v>
      </c>
      <c r="B23" s="177"/>
      <c r="C23" s="178"/>
      <c r="D23" s="174"/>
      <c r="E23" s="174"/>
      <c r="F23" s="174"/>
      <c r="G23" s="174"/>
      <c r="H23" s="171"/>
      <c r="I23" s="174"/>
      <c r="J23" s="174"/>
      <c r="K23" s="174"/>
      <c r="L23" s="174"/>
      <c r="M23" s="174"/>
      <c r="N23" s="171"/>
      <c r="O23" s="171"/>
      <c r="P23" s="173"/>
      <c r="Q23" s="171"/>
      <c r="R23" s="156">
        <v>9</v>
      </c>
      <c r="S23" s="155"/>
      <c r="T23" s="155"/>
      <c r="U23" s="155"/>
      <c r="V23" s="155"/>
      <c r="W23" s="155"/>
      <c r="X23" s="155"/>
      <c r="Y23" s="155"/>
      <c r="Z23" s="155"/>
      <c r="AA23" s="160"/>
      <c r="AB23" s="161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60"/>
      <c r="AN23" s="161"/>
      <c r="AO23" s="155"/>
      <c r="AP23" s="155"/>
      <c r="AQ23" s="155"/>
      <c r="AR23" s="155"/>
      <c r="AS23" s="155"/>
      <c r="AT23" s="155"/>
      <c r="AU23" s="155"/>
      <c r="AV23" s="155">
        <v>30</v>
      </c>
      <c r="AW23" s="183"/>
      <c r="AX23" s="194"/>
      <c r="AY23" s="195"/>
    </row>
    <row r="24" spans="1:135" s="67" customFormat="1" ht="15.75" thickBot="1" x14ac:dyDescent="0.3">
      <c r="A24" s="232" t="s">
        <v>220</v>
      </c>
      <c r="B24" s="225"/>
      <c r="C24" s="227"/>
      <c r="D24" s="174"/>
      <c r="E24" s="174"/>
      <c r="F24" s="174"/>
      <c r="G24" s="174"/>
      <c r="H24" s="171"/>
      <c r="I24" s="174"/>
      <c r="J24" s="174"/>
      <c r="K24" s="174"/>
      <c r="L24" s="174"/>
      <c r="M24" s="174"/>
      <c r="N24" s="174"/>
      <c r="O24" s="174"/>
      <c r="P24" s="176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5"/>
      <c r="AB24" s="176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5"/>
      <c r="AN24" s="176"/>
      <c r="AO24" s="174"/>
      <c r="AP24" s="174"/>
      <c r="AQ24" s="174"/>
      <c r="AR24" s="174"/>
      <c r="AS24" s="174"/>
      <c r="AT24" s="174"/>
      <c r="AU24" s="174"/>
      <c r="AV24" s="174"/>
      <c r="AW24" s="183"/>
      <c r="AX24" s="194"/>
      <c r="AY24" s="195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</row>
    <row r="25" spans="1:135" x14ac:dyDescent="0.25">
      <c r="A25" s="233" t="s">
        <v>239</v>
      </c>
      <c r="B25" s="177"/>
      <c r="C25" s="152">
        <v>14</v>
      </c>
      <c r="D25" s="155"/>
      <c r="E25" s="155"/>
      <c r="F25" s="155"/>
      <c r="G25" s="155"/>
      <c r="H25" s="155">
        <v>27</v>
      </c>
      <c r="I25" s="171"/>
      <c r="J25" s="171"/>
      <c r="K25" s="171"/>
      <c r="L25" s="171"/>
      <c r="M25" s="171"/>
      <c r="N25" s="171"/>
      <c r="O25" s="174"/>
      <c r="P25" s="176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5"/>
      <c r="AB25" s="176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5"/>
      <c r="AN25" s="176"/>
      <c r="AO25" s="174"/>
      <c r="AP25" s="174"/>
      <c r="AQ25" s="174"/>
      <c r="AR25" s="174"/>
      <c r="AS25" s="174"/>
      <c r="AT25" s="174"/>
      <c r="AU25" s="174"/>
      <c r="AV25" s="174"/>
      <c r="AW25" s="183"/>
      <c r="AX25" s="194"/>
      <c r="AY25" s="195"/>
    </row>
    <row r="26" spans="1:135" ht="15.75" thickBot="1" x14ac:dyDescent="0.3">
      <c r="A26" s="233" t="s">
        <v>240</v>
      </c>
      <c r="B26" s="177"/>
      <c r="C26" s="178"/>
      <c r="D26" s="174"/>
      <c r="E26" s="174"/>
      <c r="F26" s="174"/>
      <c r="G26" s="174"/>
      <c r="H26" s="155">
        <v>27</v>
      </c>
      <c r="I26" s="155"/>
      <c r="J26" s="155"/>
      <c r="K26" s="155"/>
      <c r="L26" s="155"/>
      <c r="M26" s="155"/>
      <c r="N26" s="155"/>
      <c r="O26" s="155"/>
      <c r="P26" s="161"/>
      <c r="Q26" s="155"/>
      <c r="R26" s="155"/>
      <c r="S26" s="155"/>
      <c r="T26" s="155"/>
      <c r="U26" s="155"/>
      <c r="V26" s="155"/>
      <c r="W26" s="155"/>
      <c r="X26" s="155"/>
      <c r="Y26" s="155">
        <v>30</v>
      </c>
      <c r="Z26" s="171"/>
      <c r="AA26" s="172"/>
      <c r="AB26" s="173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2"/>
      <c r="AN26" s="173"/>
      <c r="AO26" s="171"/>
      <c r="AP26" s="171"/>
      <c r="AQ26" s="171"/>
      <c r="AR26" s="171"/>
      <c r="AS26" s="171"/>
      <c r="AT26" s="171"/>
      <c r="AU26" s="171"/>
      <c r="AV26" s="171"/>
      <c r="AW26" s="183"/>
      <c r="AX26" s="194"/>
      <c r="AY26" s="195"/>
    </row>
    <row r="27" spans="1:135" s="67" customFormat="1" ht="15.75" thickBot="1" x14ac:dyDescent="0.3">
      <c r="A27" s="232" t="s">
        <v>221</v>
      </c>
      <c r="B27" s="225"/>
      <c r="C27" s="227"/>
      <c r="D27" s="174"/>
      <c r="E27" s="174"/>
      <c r="F27" s="174"/>
      <c r="G27" s="174"/>
      <c r="H27" s="171"/>
      <c r="I27" s="174"/>
      <c r="J27" s="174"/>
      <c r="K27" s="174"/>
      <c r="L27" s="174"/>
      <c r="M27" s="174"/>
      <c r="N27" s="174"/>
      <c r="O27" s="174"/>
      <c r="P27" s="176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5"/>
      <c r="AB27" s="176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5"/>
      <c r="AN27" s="176"/>
      <c r="AO27" s="174"/>
      <c r="AP27" s="174"/>
      <c r="AQ27" s="174"/>
      <c r="AR27" s="174"/>
      <c r="AS27" s="174"/>
      <c r="AT27" s="174"/>
      <c r="AU27" s="174"/>
      <c r="AV27" s="174"/>
      <c r="AW27" s="183"/>
      <c r="AX27" s="194"/>
      <c r="AY27" s="195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</row>
    <row r="28" spans="1:135" x14ac:dyDescent="0.25">
      <c r="A28" s="233" t="s">
        <v>241</v>
      </c>
      <c r="B28" s="177"/>
      <c r="C28" s="178"/>
      <c r="D28" s="174"/>
      <c r="E28" s="174"/>
      <c r="F28" s="174"/>
      <c r="G28" s="174"/>
      <c r="H28" s="171"/>
      <c r="I28" s="174"/>
      <c r="J28" s="174"/>
      <c r="K28" s="174"/>
      <c r="L28" s="174"/>
      <c r="M28" s="174"/>
      <c r="N28" s="174"/>
      <c r="O28" s="174"/>
      <c r="P28" s="176"/>
      <c r="Q28" s="174"/>
      <c r="R28" s="174"/>
      <c r="S28" s="174"/>
      <c r="T28" s="174"/>
      <c r="U28" s="174"/>
      <c r="V28" s="156">
        <v>3</v>
      </c>
      <c r="W28" s="155"/>
      <c r="X28" s="155"/>
      <c r="Y28" s="155"/>
      <c r="Z28" s="155"/>
      <c r="AA28" s="163">
        <v>7</v>
      </c>
      <c r="AB28" s="176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5"/>
      <c r="AN28" s="176"/>
      <c r="AO28" s="174"/>
      <c r="AP28" s="174"/>
      <c r="AQ28" s="174"/>
      <c r="AR28" s="174"/>
      <c r="AS28" s="174"/>
      <c r="AT28" s="174"/>
      <c r="AU28" s="174"/>
      <c r="AV28" s="174"/>
      <c r="AW28" s="183"/>
      <c r="AX28" s="194"/>
      <c r="AY28" s="195"/>
    </row>
    <row r="29" spans="1:135" x14ac:dyDescent="0.25">
      <c r="A29" s="233" t="s">
        <v>242</v>
      </c>
      <c r="B29" s="177"/>
      <c r="C29" s="178"/>
      <c r="D29" s="174"/>
      <c r="E29" s="174"/>
      <c r="F29" s="174"/>
      <c r="G29" s="174"/>
      <c r="H29" s="171"/>
      <c r="I29" s="174"/>
      <c r="J29" s="174"/>
      <c r="K29" s="174"/>
      <c r="L29" s="174"/>
      <c r="M29" s="174"/>
      <c r="N29" s="174"/>
      <c r="O29" s="174"/>
      <c r="P29" s="176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63">
        <v>7</v>
      </c>
      <c r="AB29" s="161"/>
      <c r="AC29" s="155"/>
      <c r="AD29" s="155"/>
      <c r="AE29" s="155"/>
      <c r="AF29" s="155"/>
      <c r="AG29" s="155">
        <v>18</v>
      </c>
      <c r="AH29" s="171"/>
      <c r="AI29" s="171"/>
      <c r="AJ29" s="171"/>
      <c r="AK29" s="171"/>
      <c r="AL29" s="171"/>
      <c r="AM29" s="172"/>
      <c r="AN29" s="176"/>
      <c r="AO29" s="174"/>
      <c r="AP29" s="174"/>
      <c r="AQ29" s="174"/>
      <c r="AR29" s="174"/>
      <c r="AS29" s="174"/>
      <c r="AT29" s="174"/>
      <c r="AU29" s="174"/>
      <c r="AV29" s="174"/>
      <c r="AW29" s="183"/>
      <c r="AX29" s="194"/>
      <c r="AY29" s="195"/>
    </row>
    <row r="30" spans="1:135" ht="20.100000000000001" customHeight="1" x14ac:dyDescent="0.25">
      <c r="A30" s="232" t="s">
        <v>222</v>
      </c>
      <c r="B30" s="225"/>
      <c r="C30" s="227"/>
      <c r="D30" s="174"/>
      <c r="E30" s="174"/>
      <c r="F30" s="174"/>
      <c r="G30" s="174"/>
      <c r="H30" s="171"/>
      <c r="I30" s="174"/>
      <c r="J30" s="174"/>
      <c r="K30" s="174"/>
      <c r="L30" s="174"/>
      <c r="M30" s="174"/>
      <c r="N30" s="174"/>
      <c r="O30" s="174"/>
      <c r="P30" s="176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5"/>
      <c r="AB30" s="176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5"/>
      <c r="AN30" s="176"/>
      <c r="AO30" s="174"/>
      <c r="AP30" s="174"/>
      <c r="AQ30" s="174"/>
      <c r="AR30" s="174"/>
      <c r="AS30" s="174"/>
      <c r="AT30" s="174"/>
      <c r="AU30" s="174"/>
      <c r="AV30" s="174"/>
      <c r="AW30" s="183"/>
      <c r="AX30" s="194"/>
      <c r="AY30" s="195"/>
    </row>
    <row r="31" spans="1:135" ht="33" customHeight="1" x14ac:dyDescent="0.25">
      <c r="A31" s="234" t="s">
        <v>247</v>
      </c>
      <c r="B31" s="226"/>
      <c r="C31" s="186">
        <v>7</v>
      </c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>
        <v>14</v>
      </c>
      <c r="O31" s="174"/>
      <c r="P31" s="176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5"/>
      <c r="AB31" s="176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5"/>
      <c r="AN31" s="176"/>
      <c r="AO31" s="174"/>
      <c r="AP31" s="174"/>
      <c r="AQ31" s="174"/>
      <c r="AR31" s="174"/>
      <c r="AS31" s="174"/>
      <c r="AT31" s="174"/>
      <c r="AU31" s="174"/>
      <c r="AV31" s="174"/>
      <c r="AW31" s="183"/>
      <c r="AX31" s="194"/>
      <c r="AY31" s="195"/>
    </row>
    <row r="32" spans="1:135" ht="30.75" thickBot="1" x14ac:dyDescent="0.3">
      <c r="A32" s="234" t="s">
        <v>248</v>
      </c>
      <c r="B32" s="226"/>
      <c r="C32" s="228"/>
      <c r="D32" s="174"/>
      <c r="E32" s="174"/>
      <c r="F32" s="174"/>
      <c r="G32" s="174"/>
      <c r="H32" s="171"/>
      <c r="I32" s="174"/>
      <c r="J32" s="174"/>
      <c r="K32" s="174"/>
      <c r="L32" s="174"/>
      <c r="M32" s="174"/>
      <c r="N32" s="153">
        <v>14</v>
      </c>
      <c r="O32" s="170"/>
      <c r="P32" s="181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82"/>
      <c r="AB32" s="181"/>
      <c r="AC32" s="170"/>
      <c r="AD32" s="153">
        <v>19</v>
      </c>
      <c r="AE32" s="174"/>
      <c r="AF32" s="174"/>
      <c r="AG32" s="174"/>
      <c r="AH32" s="174"/>
      <c r="AI32" s="174"/>
      <c r="AJ32" s="174"/>
      <c r="AK32" s="174"/>
      <c r="AL32" s="174"/>
      <c r="AM32" s="175"/>
      <c r="AN32" s="176"/>
      <c r="AO32" s="174"/>
      <c r="AP32" s="174"/>
      <c r="AQ32" s="174"/>
      <c r="AR32" s="174"/>
      <c r="AS32" s="174"/>
      <c r="AT32" s="174"/>
      <c r="AU32" s="174"/>
      <c r="AV32" s="174"/>
      <c r="AW32" s="183"/>
      <c r="AX32" s="194"/>
      <c r="AY32" s="195"/>
    </row>
    <row r="33" spans="1:135" s="67" customFormat="1" ht="15.75" thickBot="1" x14ac:dyDescent="0.3">
      <c r="A33" s="232" t="s">
        <v>243</v>
      </c>
      <c r="B33" s="229"/>
      <c r="C33" s="95"/>
      <c r="D33" s="216"/>
      <c r="E33" s="216"/>
      <c r="F33" s="216"/>
      <c r="G33" s="217"/>
      <c r="H33" s="218">
        <v>27</v>
      </c>
      <c r="I33" s="219"/>
      <c r="J33" s="218"/>
      <c r="K33" s="218"/>
      <c r="L33" s="218"/>
      <c r="M33" s="218"/>
      <c r="N33" s="218"/>
      <c r="O33" s="218"/>
      <c r="P33" s="221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20"/>
      <c r="AB33" s="221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20"/>
      <c r="AN33" s="221"/>
      <c r="AO33" s="218"/>
      <c r="AP33" s="218"/>
      <c r="AQ33" s="218"/>
      <c r="AR33" s="218"/>
      <c r="AS33" s="218"/>
      <c r="AT33" s="218"/>
      <c r="AU33" s="218"/>
      <c r="AV33" s="218">
        <v>30</v>
      </c>
      <c r="AW33" s="222"/>
      <c r="AX33" s="223"/>
      <c r="AY33" s="224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</row>
    <row r="34" spans="1:135" x14ac:dyDescent="0.25">
      <c r="A34" s="200"/>
      <c r="B34" s="200"/>
      <c r="C34" s="200"/>
      <c r="D34" s="201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</row>
    <row r="35" spans="1:135" x14ac:dyDescent="0.25">
      <c r="A35" s="165" t="s">
        <v>213</v>
      </c>
      <c r="B35" s="200"/>
      <c r="C35" s="200"/>
      <c r="D35" s="201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</row>
  </sheetData>
  <mergeCells count="5">
    <mergeCell ref="D1:O1"/>
    <mergeCell ref="P1:AA1"/>
    <mergeCell ref="AB1:AM1"/>
    <mergeCell ref="AN1:AY1"/>
    <mergeCell ref="B1:C1"/>
  </mergeCells>
  <pageMargins left="0.39370078740157483" right="0.39370078740157483" top="0.39370078740157483" bottom="0.39370078740157483" header="0.31496062992125984" footer="0.31496062992125984"/>
  <pageSetup paperSize="9" scale="35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C2:E13"/>
  <sheetViews>
    <sheetView workbookViewId="0">
      <selection activeCell="C2" sqref="C2:E13"/>
    </sheetView>
  </sheetViews>
  <sheetFormatPr defaultRowHeight="15" x14ac:dyDescent="0.25"/>
  <cols>
    <col min="4" max="4" width="10.7109375" bestFit="1" customWidth="1"/>
    <col min="5" max="5" width="9.7109375" bestFit="1" customWidth="1"/>
  </cols>
  <sheetData>
    <row r="2" spans="3:5" x14ac:dyDescent="0.25">
      <c r="C2" t="s">
        <v>144</v>
      </c>
      <c r="D2" s="1">
        <v>43441</v>
      </c>
      <c r="E2" s="1">
        <v>44372</v>
      </c>
    </row>
    <row r="3" spans="3:5" x14ac:dyDescent="0.25">
      <c r="C3" t="s">
        <v>143</v>
      </c>
      <c r="D3" s="1">
        <v>43745</v>
      </c>
      <c r="E3" s="1">
        <v>44829</v>
      </c>
    </row>
    <row r="4" spans="3:5" x14ac:dyDescent="0.25">
      <c r="C4" t="s">
        <v>114</v>
      </c>
      <c r="D4" s="1">
        <v>43745</v>
      </c>
      <c r="E4" s="1">
        <v>44829</v>
      </c>
    </row>
    <row r="5" spans="3:5" x14ac:dyDescent="0.25">
      <c r="C5" t="s">
        <v>149</v>
      </c>
      <c r="D5" s="1">
        <v>43742</v>
      </c>
      <c r="E5" s="1">
        <v>44829</v>
      </c>
    </row>
    <row r="6" spans="3:5" x14ac:dyDescent="0.25">
      <c r="C6" t="s">
        <v>156</v>
      </c>
      <c r="D6" s="1">
        <v>43913</v>
      </c>
      <c r="E6" s="1">
        <v>44706</v>
      </c>
    </row>
    <row r="7" spans="3:5" x14ac:dyDescent="0.25">
      <c r="C7" t="s">
        <v>183</v>
      </c>
      <c r="D7" s="1">
        <v>43745</v>
      </c>
      <c r="E7" s="1">
        <v>43948</v>
      </c>
    </row>
    <row r="8" spans="3:5" x14ac:dyDescent="0.25">
      <c r="C8" t="s">
        <v>154</v>
      </c>
      <c r="D8" s="1">
        <v>43780</v>
      </c>
      <c r="E8" s="1">
        <v>44829</v>
      </c>
    </row>
    <row r="9" spans="3:5" x14ac:dyDescent="0.25">
      <c r="C9" t="s">
        <v>155</v>
      </c>
      <c r="D9" s="1">
        <v>43815</v>
      </c>
      <c r="E9" s="1">
        <v>44829</v>
      </c>
    </row>
    <row r="10" spans="3:5" x14ac:dyDescent="0.25">
      <c r="C10" t="s">
        <v>151</v>
      </c>
      <c r="D10" s="1">
        <v>43742</v>
      </c>
      <c r="E10" s="1">
        <v>44829</v>
      </c>
    </row>
    <row r="11" spans="3:5" x14ac:dyDescent="0.25">
      <c r="C11" t="s">
        <v>150</v>
      </c>
      <c r="D11" s="1">
        <v>43787</v>
      </c>
      <c r="E11" s="1">
        <v>44085</v>
      </c>
    </row>
    <row r="12" spans="3:5" x14ac:dyDescent="0.25">
      <c r="C12" t="s">
        <v>152</v>
      </c>
      <c r="D12" s="1">
        <v>44214</v>
      </c>
      <c r="E12" s="1">
        <v>44365</v>
      </c>
    </row>
    <row r="13" spans="3:5" x14ac:dyDescent="0.25">
      <c r="C13" t="s">
        <v>153</v>
      </c>
      <c r="D13" s="1">
        <v>43752</v>
      </c>
      <c r="E13" s="1">
        <v>44274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DY27"/>
  <sheetViews>
    <sheetView workbookViewId="0">
      <selection activeCell="A5" sqref="A5:A21"/>
    </sheetView>
  </sheetViews>
  <sheetFormatPr defaultRowHeight="15" x14ac:dyDescent="0.25"/>
  <cols>
    <col min="1" max="1" width="109.85546875" customWidth="1"/>
    <col min="2" max="6" width="5.7109375" customWidth="1"/>
    <col min="7" max="9" width="7" bestFit="1" customWidth="1"/>
    <col min="10" max="18" width="5.7109375" customWidth="1"/>
    <col min="19" max="21" width="7" bestFit="1" customWidth="1"/>
    <col min="22" max="30" width="5.7109375" customWidth="1"/>
    <col min="31" max="33" width="6.42578125" bestFit="1" customWidth="1"/>
    <col min="34" max="42" width="5.7109375" customWidth="1"/>
    <col min="43" max="45" width="6.42578125" bestFit="1" customWidth="1"/>
  </cols>
  <sheetData>
    <row r="1" spans="1:129" ht="21" x14ac:dyDescent="0.35">
      <c r="A1" s="299" t="s">
        <v>281</v>
      </c>
    </row>
    <row r="2" spans="1:129" ht="15.75" thickBot="1" x14ac:dyDescent="0.3"/>
    <row r="3" spans="1:129" ht="15.75" thickBot="1" x14ac:dyDescent="0.3">
      <c r="A3" s="188"/>
      <c r="B3" s="419" t="s">
        <v>93</v>
      </c>
      <c r="C3" s="420"/>
      <c r="D3" s="420"/>
      <c r="E3" s="420"/>
      <c r="F3" s="420"/>
      <c r="G3" s="420"/>
      <c r="H3" s="420"/>
      <c r="I3" s="420"/>
      <c r="J3" s="419" t="s">
        <v>94</v>
      </c>
      <c r="K3" s="420"/>
      <c r="L3" s="420"/>
      <c r="M3" s="420"/>
      <c r="N3" s="420"/>
      <c r="O3" s="420"/>
      <c r="P3" s="420"/>
      <c r="Q3" s="420"/>
      <c r="R3" s="420"/>
      <c r="S3" s="420"/>
      <c r="T3" s="420"/>
      <c r="U3" s="421"/>
      <c r="V3" s="420" t="s">
        <v>95</v>
      </c>
      <c r="W3" s="420"/>
      <c r="X3" s="420"/>
      <c r="Y3" s="420"/>
      <c r="Z3" s="420"/>
      <c r="AA3" s="420"/>
      <c r="AB3" s="420"/>
      <c r="AC3" s="420"/>
      <c r="AD3" s="420"/>
      <c r="AE3" s="420"/>
      <c r="AF3" s="420"/>
      <c r="AG3" s="420"/>
      <c r="AH3" s="419" t="s">
        <v>96</v>
      </c>
      <c r="AI3" s="420"/>
      <c r="AJ3" s="420"/>
      <c r="AK3" s="420"/>
      <c r="AL3" s="420"/>
      <c r="AM3" s="420"/>
      <c r="AN3" s="420"/>
      <c r="AO3" s="420"/>
      <c r="AP3" s="420"/>
      <c r="AQ3" s="420"/>
      <c r="AR3" s="420"/>
      <c r="AS3" s="421"/>
    </row>
    <row r="4" spans="1:129" s="73" customFormat="1" ht="15.75" thickBot="1" x14ac:dyDescent="0.3">
      <c r="A4" s="189"/>
      <c r="B4" s="311">
        <v>43586</v>
      </c>
      <c r="C4" s="312">
        <v>43617</v>
      </c>
      <c r="D4" s="312">
        <v>43647</v>
      </c>
      <c r="E4" s="312">
        <v>43678</v>
      </c>
      <c r="F4" s="312">
        <v>43709</v>
      </c>
      <c r="G4" s="312">
        <v>43739</v>
      </c>
      <c r="H4" s="312">
        <v>43770</v>
      </c>
      <c r="I4" s="316">
        <v>43800</v>
      </c>
      <c r="J4" s="311">
        <v>43831</v>
      </c>
      <c r="K4" s="313">
        <v>43862</v>
      </c>
      <c r="L4" s="313">
        <v>43891</v>
      </c>
      <c r="M4" s="313">
        <v>43922</v>
      </c>
      <c r="N4" s="313">
        <v>43952</v>
      </c>
      <c r="O4" s="313">
        <v>43983</v>
      </c>
      <c r="P4" s="313">
        <v>44013</v>
      </c>
      <c r="Q4" s="313">
        <v>44044</v>
      </c>
      <c r="R4" s="313">
        <v>44075</v>
      </c>
      <c r="S4" s="313">
        <v>44105</v>
      </c>
      <c r="T4" s="313">
        <v>44136</v>
      </c>
      <c r="U4" s="314">
        <v>44166</v>
      </c>
      <c r="V4" s="313">
        <v>44197</v>
      </c>
      <c r="W4" s="313">
        <v>44228</v>
      </c>
      <c r="X4" s="313">
        <v>44256</v>
      </c>
      <c r="Y4" s="313">
        <v>44287</v>
      </c>
      <c r="Z4" s="313">
        <v>44317</v>
      </c>
      <c r="AA4" s="313">
        <v>44348</v>
      </c>
      <c r="AB4" s="313">
        <v>44378</v>
      </c>
      <c r="AC4" s="313">
        <v>44409</v>
      </c>
      <c r="AD4" s="313">
        <v>44440</v>
      </c>
      <c r="AE4" s="313">
        <v>44470</v>
      </c>
      <c r="AF4" s="313">
        <v>44501</v>
      </c>
      <c r="AG4" s="315">
        <v>44531</v>
      </c>
      <c r="AH4" s="311">
        <v>44562</v>
      </c>
      <c r="AI4" s="312">
        <v>44593</v>
      </c>
      <c r="AJ4" s="313">
        <v>44621</v>
      </c>
      <c r="AK4" s="312">
        <v>44652</v>
      </c>
      <c r="AL4" s="313">
        <v>44682</v>
      </c>
      <c r="AM4" s="312">
        <v>44713</v>
      </c>
      <c r="AN4" s="313">
        <v>44743</v>
      </c>
      <c r="AO4" s="312">
        <v>44774</v>
      </c>
      <c r="AP4" s="313">
        <v>44805</v>
      </c>
      <c r="AQ4" s="312">
        <v>44835</v>
      </c>
      <c r="AR4" s="313">
        <v>44866</v>
      </c>
      <c r="AS4" s="316">
        <v>44896</v>
      </c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</row>
    <row r="5" spans="1:129" s="67" customFormat="1" ht="16.5" thickBot="1" x14ac:dyDescent="0.3">
      <c r="A5" s="302" t="s">
        <v>282</v>
      </c>
      <c r="B5" s="318"/>
      <c r="C5" s="317"/>
      <c r="D5" s="317"/>
      <c r="E5" s="317"/>
      <c r="F5" s="317"/>
      <c r="G5" s="317"/>
      <c r="H5" s="317"/>
      <c r="I5" s="319"/>
      <c r="J5" s="318"/>
      <c r="K5" s="317"/>
      <c r="L5" s="317"/>
      <c r="M5" s="317"/>
      <c r="N5" s="317"/>
      <c r="O5" s="317"/>
      <c r="P5" s="317"/>
      <c r="Q5" s="317"/>
      <c r="R5" s="317"/>
      <c r="S5" s="317"/>
      <c r="T5" s="317"/>
      <c r="U5" s="319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8"/>
      <c r="AI5" s="317"/>
      <c r="AJ5" s="317"/>
      <c r="AK5" s="317"/>
      <c r="AL5" s="317"/>
      <c r="AM5" s="317"/>
      <c r="AN5" s="317"/>
      <c r="AO5" s="317"/>
      <c r="AP5" s="317"/>
      <c r="AQ5" s="317"/>
      <c r="AR5" s="317"/>
      <c r="AS5" s="319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</row>
    <row r="6" spans="1:129" ht="15.75" x14ac:dyDescent="0.25">
      <c r="A6" s="303" t="s">
        <v>291</v>
      </c>
      <c r="B6" s="309"/>
      <c r="C6" s="59"/>
      <c r="D6" s="59"/>
      <c r="E6" s="59"/>
      <c r="F6" s="59"/>
      <c r="G6" s="59"/>
      <c r="H6" s="59"/>
      <c r="I6" s="310"/>
      <c r="J6" s="309"/>
      <c r="K6" s="59"/>
      <c r="L6" s="59"/>
      <c r="M6" s="59"/>
      <c r="N6" s="59"/>
      <c r="O6" s="59"/>
      <c r="P6" s="59"/>
      <c r="Q6" s="59"/>
      <c r="R6" s="59"/>
      <c r="S6" s="59"/>
      <c r="T6" s="59"/>
      <c r="U6" s="310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30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310"/>
    </row>
    <row r="7" spans="1:129" ht="15.75" x14ac:dyDescent="0.25">
      <c r="A7" s="304" t="s">
        <v>283</v>
      </c>
      <c r="B7" s="309"/>
      <c r="C7" s="59"/>
      <c r="D7" s="59"/>
      <c r="E7" s="59"/>
      <c r="F7" s="59"/>
      <c r="G7" s="59"/>
      <c r="H7" s="59"/>
      <c r="I7" s="310"/>
      <c r="J7" s="309"/>
      <c r="K7" s="59"/>
      <c r="L7" s="59"/>
      <c r="M7" s="59"/>
      <c r="N7" s="59"/>
      <c r="O7" s="59"/>
      <c r="P7" s="59"/>
      <c r="Q7" s="59"/>
      <c r="R7" s="59"/>
      <c r="S7" s="59"/>
      <c r="T7" s="59"/>
      <c r="U7" s="310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30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310"/>
    </row>
    <row r="8" spans="1:129" ht="15.75" x14ac:dyDescent="0.25">
      <c r="A8" s="304" t="s">
        <v>284</v>
      </c>
      <c r="B8" s="309"/>
      <c r="C8" s="59"/>
      <c r="D8" s="59"/>
      <c r="E8" s="59"/>
      <c r="F8" s="59"/>
      <c r="G8" s="59"/>
      <c r="H8" s="59"/>
      <c r="I8" s="310"/>
      <c r="J8" s="309"/>
      <c r="K8" s="59"/>
      <c r="L8" s="59"/>
      <c r="M8" s="59"/>
      <c r="N8" s="59"/>
      <c r="O8" s="59"/>
      <c r="P8" s="59"/>
      <c r="Q8" s="59"/>
      <c r="R8" s="59"/>
      <c r="S8" s="59"/>
      <c r="T8" s="59"/>
      <c r="U8" s="310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30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310"/>
    </row>
    <row r="9" spans="1:129" ht="32.25" thickBot="1" x14ac:dyDescent="0.3">
      <c r="A9" s="308" t="s">
        <v>285</v>
      </c>
      <c r="B9" s="318"/>
      <c r="C9" s="317"/>
      <c r="D9" s="317"/>
      <c r="E9" s="317"/>
      <c r="F9" s="317"/>
      <c r="G9" s="317"/>
      <c r="H9" s="317"/>
      <c r="I9" s="319"/>
      <c r="J9" s="318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9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  <c r="AG9" s="317"/>
      <c r="AH9" s="318"/>
      <c r="AI9" s="317"/>
      <c r="AJ9" s="317"/>
      <c r="AK9" s="317"/>
      <c r="AL9" s="317"/>
      <c r="AM9" s="317"/>
      <c r="AN9" s="317"/>
      <c r="AO9" s="317"/>
      <c r="AP9" s="317"/>
      <c r="AQ9" s="317"/>
      <c r="AR9" s="317"/>
      <c r="AS9" s="319"/>
    </row>
    <row r="10" spans="1:129" s="67" customFormat="1" ht="16.5" thickBot="1" x14ac:dyDescent="0.3">
      <c r="A10" s="303" t="s">
        <v>286</v>
      </c>
      <c r="B10" s="309"/>
      <c r="C10" s="59"/>
      <c r="D10" s="59"/>
      <c r="E10" s="59"/>
      <c r="F10" s="59"/>
      <c r="G10" s="59"/>
      <c r="H10" s="59"/>
      <c r="I10" s="310"/>
      <c r="J10" s="30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310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30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3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</row>
    <row r="11" spans="1:129" ht="15.75" x14ac:dyDescent="0.25">
      <c r="A11" s="305" t="s">
        <v>292</v>
      </c>
      <c r="B11" s="309"/>
      <c r="C11" s="59"/>
      <c r="D11" s="59"/>
      <c r="E11" s="59"/>
      <c r="F11" s="59"/>
      <c r="G11" s="59"/>
      <c r="H11" s="59"/>
      <c r="I11" s="310"/>
      <c r="J11" s="30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310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30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310"/>
    </row>
    <row r="12" spans="1:129" ht="15.75" x14ac:dyDescent="0.25">
      <c r="A12" s="305" t="s">
        <v>293</v>
      </c>
      <c r="B12" s="309"/>
      <c r="C12" s="59"/>
      <c r="D12" s="59"/>
      <c r="E12" s="59"/>
      <c r="F12" s="59"/>
      <c r="G12" s="59"/>
      <c r="H12" s="59"/>
      <c r="I12" s="310"/>
      <c r="J12" s="30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310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30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310"/>
    </row>
    <row r="13" spans="1:129" ht="15.75" x14ac:dyDescent="0.25">
      <c r="A13" s="305" t="s">
        <v>294</v>
      </c>
      <c r="B13" s="309"/>
      <c r="C13" s="59"/>
      <c r="D13" s="59"/>
      <c r="E13" s="59"/>
      <c r="F13" s="59"/>
      <c r="G13" s="59"/>
      <c r="H13" s="59"/>
      <c r="I13" s="310"/>
      <c r="J13" s="30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310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30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310"/>
    </row>
    <row r="14" spans="1:129" ht="16.5" thickBot="1" x14ac:dyDescent="0.3">
      <c r="A14" s="305" t="s">
        <v>295</v>
      </c>
      <c r="B14" s="309"/>
      <c r="C14" s="59"/>
      <c r="D14" s="59"/>
      <c r="E14" s="59"/>
      <c r="F14" s="59"/>
      <c r="G14" s="59"/>
      <c r="H14" s="59"/>
      <c r="I14" s="310"/>
      <c r="J14" s="30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310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30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310"/>
    </row>
    <row r="15" spans="1:129" s="67" customFormat="1" ht="16.5" thickBot="1" x14ac:dyDescent="0.3">
      <c r="A15" s="302" t="s">
        <v>290</v>
      </c>
      <c r="B15" s="318"/>
      <c r="C15" s="317"/>
      <c r="D15" s="317"/>
      <c r="E15" s="317"/>
      <c r="F15" s="317"/>
      <c r="G15" s="317"/>
      <c r="H15" s="317"/>
      <c r="I15" s="319"/>
      <c r="J15" s="318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9"/>
      <c r="V15" s="317"/>
      <c r="W15" s="317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318"/>
      <c r="AI15" s="317"/>
      <c r="AJ15" s="317"/>
      <c r="AK15" s="317"/>
      <c r="AL15" s="317"/>
      <c r="AM15" s="317"/>
      <c r="AN15" s="317"/>
      <c r="AO15" s="317"/>
      <c r="AP15" s="317"/>
      <c r="AQ15" s="317"/>
      <c r="AR15" s="317"/>
      <c r="AS15" s="319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</row>
    <row r="16" spans="1:129" ht="15.75" x14ac:dyDescent="0.25">
      <c r="A16" s="305" t="s">
        <v>287</v>
      </c>
      <c r="B16" s="309"/>
      <c r="C16" s="59"/>
      <c r="D16" s="59"/>
      <c r="E16" s="59"/>
      <c r="F16" s="59"/>
      <c r="G16" s="59"/>
      <c r="H16" s="59"/>
      <c r="I16" s="310"/>
      <c r="J16" s="30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310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30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310"/>
    </row>
    <row r="17" spans="1:129" ht="15.75" x14ac:dyDescent="0.25">
      <c r="A17" s="305" t="s">
        <v>288</v>
      </c>
      <c r="B17" s="309"/>
      <c r="C17" s="59"/>
      <c r="D17" s="59"/>
      <c r="E17" s="59"/>
      <c r="F17" s="59"/>
      <c r="G17" s="59"/>
      <c r="H17" s="59"/>
      <c r="I17" s="310"/>
      <c r="J17" s="30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310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30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310"/>
    </row>
    <row r="18" spans="1:129" ht="15.75" x14ac:dyDescent="0.25">
      <c r="A18" s="302" t="s">
        <v>289</v>
      </c>
      <c r="B18" s="318"/>
      <c r="C18" s="317"/>
      <c r="D18" s="317"/>
      <c r="E18" s="317"/>
      <c r="F18" s="317"/>
      <c r="G18" s="317"/>
      <c r="H18" s="317"/>
      <c r="I18" s="319"/>
      <c r="J18" s="318"/>
      <c r="K18" s="317"/>
      <c r="L18" s="317"/>
      <c r="M18" s="317"/>
      <c r="N18" s="317"/>
      <c r="O18" s="317"/>
      <c r="P18" s="317"/>
      <c r="Q18" s="317"/>
      <c r="R18" s="317"/>
      <c r="S18" s="317"/>
      <c r="T18" s="317"/>
      <c r="U18" s="319"/>
      <c r="V18" s="317"/>
      <c r="W18" s="317"/>
      <c r="X18" s="317"/>
      <c r="Y18" s="317"/>
      <c r="Z18" s="317"/>
      <c r="AA18" s="317"/>
      <c r="AB18" s="317"/>
      <c r="AC18" s="317"/>
      <c r="AD18" s="317"/>
      <c r="AE18" s="317"/>
      <c r="AF18" s="317"/>
      <c r="AG18" s="317"/>
      <c r="AH18" s="318"/>
      <c r="AI18" s="317"/>
      <c r="AJ18" s="317"/>
      <c r="AK18" s="317"/>
      <c r="AL18" s="317"/>
      <c r="AM18" s="317"/>
      <c r="AN18" s="317"/>
      <c r="AO18" s="317"/>
      <c r="AP18" s="317"/>
      <c r="AQ18" s="317"/>
      <c r="AR18" s="317"/>
      <c r="AS18" s="319"/>
    </row>
    <row r="19" spans="1:129" ht="16.5" thickBot="1" x14ac:dyDescent="0.3">
      <c r="A19" s="306" t="s">
        <v>296</v>
      </c>
      <c r="B19" s="309"/>
      <c r="C19" s="59"/>
      <c r="D19" s="59"/>
      <c r="E19" s="59"/>
      <c r="F19" s="59"/>
      <c r="G19" s="59"/>
      <c r="H19" s="59"/>
      <c r="I19" s="310"/>
      <c r="J19" s="30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310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30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310"/>
    </row>
    <row r="20" spans="1:129" s="67" customFormat="1" ht="15.75" thickBot="1" x14ac:dyDescent="0.3">
      <c r="A20" s="307" t="s">
        <v>297</v>
      </c>
      <c r="B20" s="309"/>
      <c r="C20" s="59"/>
      <c r="D20" s="59"/>
      <c r="E20" s="59"/>
      <c r="F20" s="59"/>
      <c r="G20" s="59"/>
      <c r="H20" s="59"/>
      <c r="I20" s="310"/>
      <c r="J20" s="30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310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30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31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</row>
    <row r="21" spans="1:129" s="67" customFormat="1" ht="15.75" thickBot="1" x14ac:dyDescent="0.3">
      <c r="A21" s="204" t="s">
        <v>251</v>
      </c>
      <c r="B21" s="320"/>
      <c r="C21" s="321"/>
      <c r="D21" s="321"/>
      <c r="E21" s="321"/>
      <c r="F21" s="321"/>
      <c r="G21" s="321"/>
      <c r="H21" s="321"/>
      <c r="I21" s="322"/>
      <c r="J21" s="320"/>
      <c r="K21" s="321"/>
      <c r="L21" s="321"/>
      <c r="M21" s="321"/>
      <c r="N21" s="321"/>
      <c r="O21" s="321"/>
      <c r="P21" s="321"/>
      <c r="Q21" s="321"/>
      <c r="R21" s="321"/>
      <c r="S21" s="321"/>
      <c r="T21" s="321"/>
      <c r="U21" s="322"/>
      <c r="V21" s="321"/>
      <c r="W21" s="321"/>
      <c r="X21" s="321"/>
      <c r="Y21" s="321"/>
      <c r="Z21" s="321"/>
      <c r="AA21" s="321"/>
      <c r="AB21" s="321"/>
      <c r="AC21" s="321"/>
      <c r="AD21" s="321"/>
      <c r="AE21" s="321"/>
      <c r="AF21" s="321"/>
      <c r="AG21" s="321"/>
      <c r="AH21" s="320"/>
      <c r="AI21" s="321"/>
      <c r="AJ21" s="321"/>
      <c r="AK21" s="321"/>
      <c r="AL21" s="321"/>
      <c r="AM21" s="321"/>
      <c r="AN21" s="321"/>
      <c r="AO21" s="321"/>
      <c r="AP21" s="321"/>
      <c r="AQ21" s="321"/>
      <c r="AR21" s="321"/>
      <c r="AS21" s="322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</row>
    <row r="23" spans="1:129" ht="15.75" thickBot="1" x14ac:dyDescent="0.3">
      <c r="A23" s="200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</row>
    <row r="24" spans="1:129" x14ac:dyDescent="0.25">
      <c r="A24" s="294" t="s">
        <v>213</v>
      </c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</row>
    <row r="25" spans="1:129" x14ac:dyDescent="0.25">
      <c r="A25" s="295" t="s">
        <v>249</v>
      </c>
    </row>
    <row r="26" spans="1:129" x14ac:dyDescent="0.25">
      <c r="A26" s="295" t="s">
        <v>250</v>
      </c>
    </row>
    <row r="27" spans="1:129" ht="15.75" thickBot="1" x14ac:dyDescent="0.3">
      <c r="A27" s="296" t="s">
        <v>114</v>
      </c>
    </row>
  </sheetData>
  <mergeCells count="4">
    <mergeCell ref="B3:I3"/>
    <mergeCell ref="J3:U3"/>
    <mergeCell ref="V3:AG3"/>
    <mergeCell ref="AH3:AS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60"/>
  <sheetViews>
    <sheetView tabSelected="1" topLeftCell="A4" zoomScale="80" zoomScaleNormal="80" workbookViewId="0">
      <selection activeCell="E16" sqref="E16"/>
    </sheetView>
  </sheetViews>
  <sheetFormatPr defaultRowHeight="15" x14ac:dyDescent="0.25"/>
  <cols>
    <col min="1" max="1" width="6.7109375" customWidth="1"/>
    <col min="2" max="2" width="79.85546875" customWidth="1"/>
    <col min="3" max="3" width="17.140625" customWidth="1"/>
    <col min="4" max="4" width="17.42578125" customWidth="1"/>
    <col min="5" max="5" width="22.140625" customWidth="1"/>
    <col min="6" max="6" width="27.42578125" customWidth="1"/>
    <col min="7" max="7" width="10.7109375" customWidth="1"/>
    <col min="12" max="12" width="13" customWidth="1"/>
    <col min="13" max="13" width="10.7109375" bestFit="1" customWidth="1"/>
  </cols>
  <sheetData>
    <row r="1" spans="1:23" ht="18.75" x14ac:dyDescent="0.3">
      <c r="A1" s="373" t="s">
        <v>374</v>
      </c>
    </row>
    <row r="2" spans="1:23" ht="15.75" x14ac:dyDescent="0.25">
      <c r="C2" s="422" t="s">
        <v>361</v>
      </c>
      <c r="D2" s="423"/>
    </row>
    <row r="3" spans="1:23" ht="31.5" x14ac:dyDescent="0.25">
      <c r="A3" s="377" t="s">
        <v>357</v>
      </c>
      <c r="B3" s="377" t="s">
        <v>358</v>
      </c>
      <c r="C3" s="377" t="s">
        <v>362</v>
      </c>
      <c r="D3" s="377" t="s">
        <v>367</v>
      </c>
      <c r="E3" s="377" t="s">
        <v>359</v>
      </c>
      <c r="F3" s="377" t="s">
        <v>360</v>
      </c>
      <c r="G3" s="377" t="s">
        <v>366</v>
      </c>
    </row>
    <row r="4" spans="1:23" ht="31.5" x14ac:dyDescent="0.25">
      <c r="A4" s="374">
        <v>1</v>
      </c>
      <c r="B4" s="376" t="s">
        <v>370</v>
      </c>
      <c r="C4" s="379">
        <v>6400</v>
      </c>
      <c r="D4" s="379"/>
      <c r="E4" s="384">
        <v>45966</v>
      </c>
      <c r="F4" s="384">
        <v>46039</v>
      </c>
      <c r="G4" s="375">
        <f t="shared" ref="G4:G13" si="0">F4-E4</f>
        <v>73</v>
      </c>
    </row>
    <row r="5" spans="1:23" ht="31.5" x14ac:dyDescent="0.25">
      <c r="A5" s="374">
        <v>2</v>
      </c>
      <c r="B5" s="376" t="s">
        <v>369</v>
      </c>
      <c r="C5" s="379">
        <v>6000</v>
      </c>
      <c r="D5" s="379"/>
      <c r="E5" s="384">
        <v>45921</v>
      </c>
      <c r="F5" s="384">
        <v>46112</v>
      </c>
      <c r="G5" s="375">
        <f t="shared" si="0"/>
        <v>191</v>
      </c>
    </row>
    <row r="6" spans="1:23" ht="31.5" x14ac:dyDescent="0.25">
      <c r="A6" s="374">
        <v>3</v>
      </c>
      <c r="B6" s="376" t="s">
        <v>368</v>
      </c>
      <c r="C6" s="379">
        <v>2400</v>
      </c>
      <c r="D6" s="379"/>
      <c r="E6" s="384">
        <v>45840</v>
      </c>
      <c r="F6" s="384">
        <v>45898</v>
      </c>
      <c r="G6" s="375">
        <f t="shared" si="0"/>
        <v>58</v>
      </c>
      <c r="H6" s="33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5.75" x14ac:dyDescent="0.25">
      <c r="A7" s="374">
        <v>4</v>
      </c>
      <c r="B7" s="376" t="s">
        <v>375</v>
      </c>
      <c r="C7" s="379">
        <v>6000</v>
      </c>
      <c r="D7" s="379"/>
      <c r="E7" s="384">
        <v>45840</v>
      </c>
      <c r="F7" s="384">
        <v>45930</v>
      </c>
      <c r="G7" s="375">
        <f t="shared" si="0"/>
        <v>90</v>
      </c>
    </row>
    <row r="8" spans="1:23" ht="15.75" x14ac:dyDescent="0.25">
      <c r="A8" s="374">
        <v>5</v>
      </c>
      <c r="B8" s="376" t="s">
        <v>376</v>
      </c>
      <c r="C8" s="379"/>
      <c r="D8" s="379">
        <v>2000</v>
      </c>
      <c r="E8" s="384">
        <v>45840</v>
      </c>
      <c r="F8" s="384">
        <v>45930</v>
      </c>
      <c r="G8" s="375">
        <f t="shared" si="0"/>
        <v>90</v>
      </c>
    </row>
    <row r="9" spans="1:23" ht="15.75" x14ac:dyDescent="0.25">
      <c r="A9" s="374">
        <v>6</v>
      </c>
      <c r="B9" s="376" t="s">
        <v>371</v>
      </c>
      <c r="C9" s="379">
        <v>4500</v>
      </c>
      <c r="D9" s="379"/>
      <c r="E9" s="384">
        <v>45840</v>
      </c>
      <c r="F9" s="384">
        <v>45945</v>
      </c>
      <c r="G9" s="375">
        <f t="shared" si="0"/>
        <v>105</v>
      </c>
    </row>
    <row r="10" spans="1:23" ht="31.5" x14ac:dyDescent="0.25">
      <c r="A10" s="374">
        <v>7</v>
      </c>
      <c r="B10" s="376" t="s">
        <v>372</v>
      </c>
      <c r="C10" s="379">
        <v>5400</v>
      </c>
      <c r="D10" s="379"/>
      <c r="E10" s="384">
        <v>45966</v>
      </c>
      <c r="F10" s="384">
        <v>46039</v>
      </c>
      <c r="G10" s="375">
        <f t="shared" si="0"/>
        <v>73</v>
      </c>
    </row>
    <row r="11" spans="1:23" ht="31.5" x14ac:dyDescent="0.25">
      <c r="A11" s="374">
        <v>8</v>
      </c>
      <c r="B11" s="376" t="s">
        <v>377</v>
      </c>
      <c r="C11" s="380">
        <v>3000</v>
      </c>
      <c r="D11" s="380"/>
      <c r="E11" s="384">
        <v>45902</v>
      </c>
      <c r="F11" s="384">
        <v>45930</v>
      </c>
      <c r="G11" s="375">
        <f t="shared" si="0"/>
        <v>28</v>
      </c>
    </row>
    <row r="12" spans="1:23" ht="15.75" x14ac:dyDescent="0.25">
      <c r="A12" s="374">
        <v>9</v>
      </c>
      <c r="B12" s="376" t="s">
        <v>378</v>
      </c>
      <c r="C12" s="380"/>
      <c r="D12" s="380">
        <v>6500</v>
      </c>
      <c r="E12" s="385">
        <v>45960</v>
      </c>
      <c r="F12" s="385">
        <v>45991</v>
      </c>
      <c r="G12" s="375">
        <f t="shared" si="0"/>
        <v>31</v>
      </c>
    </row>
    <row r="13" spans="1:23" ht="15.75" x14ac:dyDescent="0.25">
      <c r="A13" s="374">
        <v>10</v>
      </c>
      <c r="B13" s="376" t="s">
        <v>373</v>
      </c>
      <c r="C13" s="380"/>
      <c r="D13" s="380">
        <v>4000</v>
      </c>
      <c r="E13" s="385">
        <v>45935</v>
      </c>
      <c r="F13" s="384">
        <v>46112</v>
      </c>
      <c r="G13" s="375">
        <f t="shared" si="0"/>
        <v>177</v>
      </c>
    </row>
    <row r="14" spans="1:23" ht="15.75" x14ac:dyDescent="0.25">
      <c r="B14" s="378" t="s">
        <v>363</v>
      </c>
      <c r="C14" s="381">
        <f>SUM(C4:C13)</f>
        <v>33700</v>
      </c>
      <c r="D14" s="381">
        <f>SUM(D4:D13)</f>
        <v>12500</v>
      </c>
    </row>
    <row r="15" spans="1:23" ht="15.75" x14ac:dyDescent="0.25">
      <c r="B15" s="378" t="s">
        <v>364</v>
      </c>
      <c r="C15" s="382">
        <f>IF(C14&lt;=20000,C14,20000)</f>
        <v>20000</v>
      </c>
    </row>
    <row r="16" spans="1:23" ht="15.75" x14ac:dyDescent="0.25">
      <c r="B16" s="378" t="s">
        <v>379</v>
      </c>
      <c r="C16" s="382">
        <f>IF(C14&gt;20000,(C14-20000)*50%,)</f>
        <v>6850</v>
      </c>
    </row>
    <row r="17" spans="2:3" ht="15.75" x14ac:dyDescent="0.25">
      <c r="B17" s="378" t="s">
        <v>365</v>
      </c>
      <c r="C17" s="383">
        <f>IF((C15+C16)&lt;=40000,C15+C16,40000)</f>
        <v>26850</v>
      </c>
    </row>
    <row r="37" spans="1:5" x14ac:dyDescent="0.25">
      <c r="A37" s="2"/>
      <c r="B37" s="2"/>
      <c r="C37" s="2"/>
      <c r="D37" s="2"/>
      <c r="E37" s="2"/>
    </row>
    <row r="47" spans="1:5" ht="33.75" customHeight="1" x14ac:dyDescent="0.25"/>
    <row r="48" spans="1:5" ht="32.25" customHeight="1" x14ac:dyDescent="0.25"/>
    <row r="49" ht="29.25" customHeight="1" x14ac:dyDescent="0.25"/>
    <row r="50" ht="32.25" customHeight="1" x14ac:dyDescent="0.25"/>
    <row r="51" ht="27.75" customHeight="1" x14ac:dyDescent="0.25"/>
    <row r="52" ht="33" customHeight="1" x14ac:dyDescent="0.25"/>
    <row r="53" ht="30" customHeight="1" x14ac:dyDescent="0.25"/>
    <row r="54" ht="24" customHeight="1" x14ac:dyDescent="0.25"/>
    <row r="55" ht="30" customHeight="1" x14ac:dyDescent="0.25"/>
    <row r="56" ht="30.75" customHeight="1" x14ac:dyDescent="0.25"/>
    <row r="57" ht="27.75" customHeight="1" x14ac:dyDescent="0.25"/>
    <row r="58" ht="30.75" customHeight="1" x14ac:dyDescent="0.25"/>
    <row r="59" ht="30" customHeight="1" x14ac:dyDescent="0.25"/>
    <row r="60" ht="24" customHeight="1" x14ac:dyDescent="0.25"/>
  </sheetData>
  <mergeCells count="1">
    <mergeCell ref="C2:D2"/>
  </mergeCells>
  <conditionalFormatting sqref="E4:F13">
    <cfRule type="cellIs" dxfId="0" priority="1" operator="greaterThan">
      <formula>46203</formula>
    </cfRule>
  </conditionalFormatting>
  <pageMargins left="0.70866141732283472" right="0.70866141732283472" top="0.74803149606299213" bottom="0.74803149606299213" header="0.31496062992125984" footer="0.31496062992125984"/>
  <pageSetup paperSize="8" scale="85" orientation="landscape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/>
  </sheetPr>
  <dimension ref="A1:Q25"/>
  <sheetViews>
    <sheetView workbookViewId="0">
      <selection activeCell="B22" sqref="B22"/>
    </sheetView>
  </sheetViews>
  <sheetFormatPr defaultColWidth="9.140625" defaultRowHeight="15" x14ac:dyDescent="0.25"/>
  <cols>
    <col min="1" max="1" width="19" style="300" customWidth="1"/>
    <col min="2" max="2" width="123" style="300" customWidth="1"/>
    <col min="3" max="3" width="24.28515625" style="300" customWidth="1"/>
    <col min="4" max="4" width="87.42578125" style="300" customWidth="1"/>
    <col min="5" max="16384" width="9.140625" style="300"/>
  </cols>
  <sheetData>
    <row r="1" spans="1:17" x14ac:dyDescent="0.25">
      <c r="A1" s="107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</row>
    <row r="2" spans="1:17" ht="15.75" thickBot="1" x14ac:dyDescent="0.3"/>
    <row r="3" spans="1:17" ht="15.75" thickBot="1" x14ac:dyDescent="0.3">
      <c r="A3" s="330" t="s">
        <v>147</v>
      </c>
      <c r="B3" s="331" t="s">
        <v>148</v>
      </c>
      <c r="C3" s="333" t="s">
        <v>146</v>
      </c>
      <c r="D3" s="332" t="s">
        <v>118</v>
      </c>
    </row>
    <row r="4" spans="1:17" customFormat="1" ht="15.75" thickBot="1" x14ac:dyDescent="0.3">
      <c r="A4" s="337">
        <v>1</v>
      </c>
      <c r="B4" s="338" t="s">
        <v>308</v>
      </c>
      <c r="C4" s="338" t="s">
        <v>309</v>
      </c>
      <c r="D4" s="323"/>
    </row>
    <row r="5" spans="1:17" customFormat="1" ht="15.75" thickBot="1" x14ac:dyDescent="0.3">
      <c r="A5" s="335">
        <v>1</v>
      </c>
      <c r="B5" s="336" t="s">
        <v>121</v>
      </c>
      <c r="C5" s="339" t="s">
        <v>305</v>
      </c>
      <c r="D5" s="324"/>
    </row>
    <row r="6" spans="1:17" customFormat="1" ht="15.75" thickBot="1" x14ac:dyDescent="0.3">
      <c r="A6" s="335">
        <v>2</v>
      </c>
      <c r="B6" s="336" t="s">
        <v>123</v>
      </c>
      <c r="C6" s="340" t="s">
        <v>306</v>
      </c>
      <c r="D6" s="325"/>
    </row>
    <row r="7" spans="1:17" customFormat="1" ht="15.75" thickBot="1" x14ac:dyDescent="0.3">
      <c r="A7" s="335">
        <v>3</v>
      </c>
      <c r="B7" s="336" t="s">
        <v>125</v>
      </c>
      <c r="C7" s="340" t="s">
        <v>307</v>
      </c>
      <c r="D7" s="326"/>
    </row>
    <row r="8" spans="1:17" customFormat="1" ht="15.75" thickBot="1" x14ac:dyDescent="0.3">
      <c r="A8" s="335">
        <v>4</v>
      </c>
      <c r="B8" s="336" t="s">
        <v>127</v>
      </c>
      <c r="C8" s="340" t="s">
        <v>307</v>
      </c>
      <c r="D8" s="327"/>
    </row>
    <row r="9" spans="1:17" customFormat="1" ht="15.75" thickBot="1" x14ac:dyDescent="0.3">
      <c r="A9" s="335">
        <v>5</v>
      </c>
      <c r="B9" s="336" t="s">
        <v>129</v>
      </c>
      <c r="C9" s="340" t="s">
        <v>299</v>
      </c>
      <c r="D9" s="324"/>
    </row>
    <row r="10" spans="1:17" customFormat="1" ht="15.75" thickBot="1" x14ac:dyDescent="0.3">
      <c r="A10" s="335">
        <v>6</v>
      </c>
      <c r="B10" s="336" t="s">
        <v>131</v>
      </c>
      <c r="C10" s="340" t="s">
        <v>300</v>
      </c>
      <c r="D10" s="328"/>
    </row>
    <row r="11" spans="1:17" customFormat="1" ht="15.75" thickBot="1" x14ac:dyDescent="0.3">
      <c r="A11" s="335">
        <v>7</v>
      </c>
      <c r="B11" s="336" t="s">
        <v>132</v>
      </c>
      <c r="C11" s="340" t="s">
        <v>301</v>
      </c>
      <c r="D11" s="328"/>
    </row>
    <row r="12" spans="1:17" customFormat="1" ht="15.75" thickBot="1" x14ac:dyDescent="0.3">
      <c r="A12" s="335">
        <v>8</v>
      </c>
      <c r="B12" s="336" t="s">
        <v>133</v>
      </c>
      <c r="C12" s="340" t="s">
        <v>300</v>
      </c>
      <c r="D12" s="328"/>
    </row>
    <row r="13" spans="1:17" ht="15.75" thickBot="1" x14ac:dyDescent="0.25">
      <c r="A13" s="335">
        <v>9</v>
      </c>
      <c r="B13" s="336" t="s">
        <v>134</v>
      </c>
      <c r="C13" s="340" t="s">
        <v>301</v>
      </c>
      <c r="D13" s="328"/>
    </row>
    <row r="14" spans="1:17" ht="15.75" thickBot="1" x14ac:dyDescent="0.25">
      <c r="A14" s="335">
        <v>10</v>
      </c>
      <c r="B14" s="336" t="s">
        <v>135</v>
      </c>
      <c r="C14" s="340" t="s">
        <v>302</v>
      </c>
      <c r="D14" s="328"/>
    </row>
    <row r="15" spans="1:17" ht="15.75" thickBot="1" x14ac:dyDescent="0.25">
      <c r="A15" s="335">
        <v>11</v>
      </c>
      <c r="B15" s="336" t="s">
        <v>136</v>
      </c>
      <c r="C15" s="340" t="s">
        <v>303</v>
      </c>
      <c r="D15" s="328"/>
    </row>
    <row r="16" spans="1:17" ht="15.75" thickBot="1" x14ac:dyDescent="0.25">
      <c r="A16" s="335">
        <v>12</v>
      </c>
      <c r="B16" s="336" t="s">
        <v>137</v>
      </c>
      <c r="C16" s="340" t="s">
        <v>303</v>
      </c>
      <c r="D16" s="328"/>
    </row>
    <row r="17" spans="1:4" ht="15.75" thickBot="1" x14ac:dyDescent="0.25">
      <c r="A17" s="335">
        <v>13</v>
      </c>
      <c r="B17" s="336" t="s">
        <v>139</v>
      </c>
      <c r="C17" s="340" t="s">
        <v>304</v>
      </c>
      <c r="D17" s="328"/>
    </row>
    <row r="18" spans="1:4" ht="15.75" thickBot="1" x14ac:dyDescent="0.25">
      <c r="A18" s="335">
        <v>14</v>
      </c>
      <c r="B18" s="336" t="s">
        <v>141</v>
      </c>
      <c r="C18" s="340" t="s">
        <v>298</v>
      </c>
      <c r="D18" s="329"/>
    </row>
    <row r="20" spans="1:4" customFormat="1" x14ac:dyDescent="0.25"/>
    <row r="21" spans="1:4" customFormat="1" x14ac:dyDescent="0.25"/>
    <row r="22" spans="1:4" customFormat="1" x14ac:dyDescent="0.25">
      <c r="B22" s="300"/>
      <c r="C22" s="300"/>
    </row>
    <row r="23" spans="1:4" customFormat="1" x14ac:dyDescent="0.25">
      <c r="B23" s="300"/>
      <c r="C23" s="300"/>
    </row>
    <row r="24" spans="1:4" customFormat="1" x14ac:dyDescent="0.25"/>
    <row r="25" spans="1:4" customFormat="1" x14ac:dyDescent="0.25"/>
  </sheetData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709"/>
  <sheetViews>
    <sheetView topLeftCell="B8" workbookViewId="0">
      <selection activeCell="C31" sqref="C31:C40"/>
    </sheetView>
  </sheetViews>
  <sheetFormatPr defaultRowHeight="15" x14ac:dyDescent="0.25"/>
  <cols>
    <col min="1" max="1" width="51.140625" style="342" customWidth="1"/>
    <col min="2" max="3" width="14.28515625" style="342" bestFit="1" customWidth="1"/>
    <col min="4" max="5" width="14" style="342" bestFit="1" customWidth="1"/>
    <col min="6" max="7" width="9.140625" style="342"/>
    <col min="8" max="8" width="15.7109375" style="342" customWidth="1"/>
    <col min="9" max="10" width="15.7109375" style="341" customWidth="1"/>
    <col min="11" max="13" width="16.7109375" style="341" customWidth="1"/>
    <col min="14" max="14" width="13.85546875" style="341" customWidth="1"/>
    <col min="15" max="15" width="15.7109375" style="341" customWidth="1"/>
    <col min="16" max="16" width="15.7109375" style="342" customWidth="1"/>
    <col min="17" max="17" width="14.85546875" style="342" bestFit="1" customWidth="1"/>
    <col min="18" max="16384" width="9.140625" style="342"/>
  </cols>
  <sheetData>
    <row r="1" spans="1:17" ht="15" customHeight="1" x14ac:dyDescent="0.25">
      <c r="A1" s="424" t="s">
        <v>319</v>
      </c>
      <c r="B1" s="424"/>
      <c r="C1" s="424"/>
      <c r="D1" s="424"/>
      <c r="E1" s="424"/>
      <c r="F1" s="424"/>
      <c r="G1" s="424"/>
      <c r="H1" s="425"/>
      <c r="P1" s="341"/>
    </row>
    <row r="2" spans="1:17" x14ac:dyDescent="0.25">
      <c r="A2" s="341"/>
      <c r="B2" s="341"/>
      <c r="C2" s="341"/>
      <c r="D2" s="341"/>
      <c r="E2" s="341"/>
      <c r="F2" s="341"/>
      <c r="G2" s="341"/>
      <c r="H2" s="341"/>
      <c r="P2" s="341"/>
    </row>
    <row r="3" spans="1:17" x14ac:dyDescent="0.25">
      <c r="A3" s="341" t="s">
        <v>320</v>
      </c>
      <c r="B3" s="341"/>
      <c r="C3" s="343" t="s">
        <v>321</v>
      </c>
      <c r="D3" s="341"/>
      <c r="E3" s="341"/>
      <c r="F3" s="341"/>
      <c r="G3" s="341"/>
      <c r="H3" s="341"/>
      <c r="P3" s="341"/>
    </row>
    <row r="4" spans="1:17" x14ac:dyDescent="0.25">
      <c r="A4" s="341" t="s">
        <v>322</v>
      </c>
      <c r="B4" s="341"/>
      <c r="C4" s="343" t="s">
        <v>323</v>
      </c>
      <c r="D4" s="341"/>
      <c r="E4" s="341"/>
      <c r="F4" s="341"/>
      <c r="G4" s="341"/>
      <c r="H4" s="341" t="s">
        <v>324</v>
      </c>
      <c r="P4" s="341"/>
    </row>
    <row r="5" spans="1:17" x14ac:dyDescent="0.25">
      <c r="A5" s="341"/>
      <c r="B5" s="341"/>
      <c r="C5" s="343"/>
      <c r="D5" s="341"/>
      <c r="E5" s="341"/>
      <c r="F5" s="341"/>
      <c r="G5" s="341"/>
      <c r="H5" s="341"/>
      <c r="P5" s="341"/>
    </row>
    <row r="6" spans="1:17" x14ac:dyDescent="0.25">
      <c r="A6" s="341"/>
      <c r="B6" s="341"/>
      <c r="C6" s="343"/>
      <c r="D6" s="341"/>
      <c r="E6" s="341"/>
      <c r="F6" s="341"/>
      <c r="G6" s="341"/>
      <c r="H6" s="341"/>
      <c r="P6" s="341"/>
    </row>
    <row r="7" spans="1:17" x14ac:dyDescent="0.25">
      <c r="A7" s="341"/>
      <c r="B7" s="341"/>
      <c r="C7" s="341"/>
      <c r="D7" s="341" t="s">
        <v>325</v>
      </c>
      <c r="E7" s="341"/>
      <c r="F7" s="341"/>
      <c r="G7" s="341"/>
      <c r="H7" s="341"/>
      <c r="I7" s="344" t="s">
        <v>326</v>
      </c>
      <c r="J7" s="344" t="s">
        <v>326</v>
      </c>
      <c r="K7" s="344" t="s">
        <v>327</v>
      </c>
      <c r="L7" s="344" t="s">
        <v>327</v>
      </c>
      <c r="M7" s="344" t="s">
        <v>328</v>
      </c>
      <c r="P7" s="341"/>
    </row>
    <row r="8" spans="1:17" x14ac:dyDescent="0.25">
      <c r="A8" s="341"/>
      <c r="B8" s="341"/>
      <c r="C8" s="341"/>
      <c r="D8" s="341"/>
      <c r="E8" s="341"/>
      <c r="F8" s="341"/>
      <c r="G8" s="341"/>
      <c r="H8" s="344" t="s">
        <v>329</v>
      </c>
      <c r="I8" s="341">
        <v>2016</v>
      </c>
      <c r="J8" s="341">
        <v>2020</v>
      </c>
      <c r="K8" s="341">
        <v>2016</v>
      </c>
      <c r="L8" s="341">
        <v>2020</v>
      </c>
      <c r="P8" s="341"/>
    </row>
    <row r="9" spans="1:17" x14ac:dyDescent="0.25">
      <c r="A9" s="341" t="s">
        <v>330</v>
      </c>
      <c r="B9" s="341" t="s">
        <v>331</v>
      </c>
      <c r="C9" s="341"/>
      <c r="D9" s="341"/>
      <c r="E9" s="341"/>
      <c r="F9" s="370">
        <v>2.5899999999999999E-2</v>
      </c>
      <c r="G9" s="343"/>
      <c r="H9" s="345">
        <v>6248800</v>
      </c>
      <c r="I9" s="364">
        <v>4096680.1393008563</v>
      </c>
      <c r="J9" s="364">
        <f>I9+I9*$F9</f>
        <v>4202784.1549087483</v>
      </c>
      <c r="K9" s="365">
        <v>2152119.8606991437</v>
      </c>
      <c r="L9" s="364">
        <f>K9+K9*$F9</f>
        <v>2207859.7650912516</v>
      </c>
      <c r="M9" s="345">
        <f t="shared" ref="M9:M19" si="0">I9+K9</f>
        <v>6248800</v>
      </c>
      <c r="P9" s="341"/>
    </row>
    <row r="10" spans="1:17" x14ac:dyDescent="0.25">
      <c r="A10" s="341" t="s">
        <v>332</v>
      </c>
      <c r="B10" s="341" t="s">
        <v>333</v>
      </c>
      <c r="C10" s="341"/>
      <c r="D10" s="341"/>
      <c r="E10" s="341"/>
      <c r="F10" s="370">
        <v>2.5899999999999999E-2</v>
      </c>
      <c r="G10" s="343"/>
      <c r="H10" s="345">
        <v>8737148.5</v>
      </c>
      <c r="I10" s="362">
        <v>5801202.1867586728</v>
      </c>
      <c r="J10" s="362">
        <f t="shared" ref="J10:J19" si="1">I10+I10*$F10</f>
        <v>5951453.3233957225</v>
      </c>
      <c r="K10" s="362">
        <v>2935942.113241327</v>
      </c>
      <c r="L10" s="362">
        <f t="shared" ref="L10:L19" si="2">K10+K10*$F10</f>
        <v>3011983.0139742773</v>
      </c>
      <c r="M10" s="345">
        <f t="shared" si="0"/>
        <v>8737144.3000000007</v>
      </c>
      <c r="P10" s="341"/>
    </row>
    <row r="11" spans="1:17" x14ac:dyDescent="0.25">
      <c r="A11" s="341" t="s">
        <v>334</v>
      </c>
      <c r="B11" s="341" t="s">
        <v>335</v>
      </c>
      <c r="C11" s="341"/>
      <c r="D11" s="341"/>
      <c r="E11" s="341"/>
      <c r="F11" s="370">
        <v>3.73E-2</v>
      </c>
      <c r="G11" s="343"/>
      <c r="H11" s="345">
        <v>3475686</v>
      </c>
      <c r="I11" s="362">
        <v>2278641.308194539</v>
      </c>
      <c r="J11" s="362">
        <f t="shared" si="1"/>
        <v>2363634.6289901952</v>
      </c>
      <c r="K11" s="362">
        <v>1197044.6918054607</v>
      </c>
      <c r="L11" s="362">
        <f t="shared" si="2"/>
        <v>1241694.4588098044</v>
      </c>
      <c r="M11" s="345">
        <f t="shared" si="0"/>
        <v>3475686</v>
      </c>
      <c r="P11" s="341"/>
    </row>
    <row r="12" spans="1:17" x14ac:dyDescent="0.25">
      <c r="A12" s="341" t="s">
        <v>336</v>
      </c>
      <c r="B12" s="341" t="s">
        <v>337</v>
      </c>
      <c r="C12" s="341"/>
      <c r="D12" s="341"/>
      <c r="E12" s="341"/>
      <c r="F12" s="370">
        <v>2.5899999999999999E-2</v>
      </c>
      <c r="G12" s="343"/>
      <c r="H12" s="345">
        <v>14433197.85</v>
      </c>
      <c r="I12" s="363">
        <v>9725794.7290677223</v>
      </c>
      <c r="J12" s="363">
        <f t="shared" si="1"/>
        <v>9977692.8125505764</v>
      </c>
      <c r="K12" s="363">
        <v>4707427.7209322769</v>
      </c>
      <c r="L12" s="363">
        <f>K12+K12*$F12</f>
        <v>4829350.0989044225</v>
      </c>
      <c r="M12" s="345">
        <f t="shared" si="0"/>
        <v>14433222.449999999</v>
      </c>
      <c r="P12" s="341"/>
    </row>
    <row r="13" spans="1:17" x14ac:dyDescent="0.25">
      <c r="A13" s="341" t="s">
        <v>338</v>
      </c>
      <c r="B13" s="341" t="s">
        <v>339</v>
      </c>
      <c r="C13" s="341"/>
      <c r="D13" s="341"/>
      <c r="E13" s="341"/>
      <c r="F13" s="370">
        <v>3.73E-2</v>
      </c>
      <c r="G13" s="343"/>
      <c r="H13" s="345">
        <v>667075.9</v>
      </c>
      <c r="I13" s="363">
        <v>596321</v>
      </c>
      <c r="J13" s="363">
        <f t="shared" si="1"/>
        <v>618563.7733</v>
      </c>
      <c r="K13" s="363">
        <v>70826.899999999994</v>
      </c>
      <c r="L13" s="363">
        <f t="shared" si="2"/>
        <v>73468.743369999997</v>
      </c>
      <c r="M13" s="345">
        <f t="shared" si="0"/>
        <v>667147.9</v>
      </c>
      <c r="P13" s="341"/>
    </row>
    <row r="14" spans="1:17" x14ac:dyDescent="0.25">
      <c r="A14" s="341" t="s">
        <v>340</v>
      </c>
      <c r="B14" s="343" t="s">
        <v>341</v>
      </c>
      <c r="C14" s="341"/>
      <c r="D14" s="341"/>
      <c r="E14" s="341"/>
      <c r="F14" s="370">
        <v>3.73E-2</v>
      </c>
      <c r="G14" s="343"/>
      <c r="H14" s="346">
        <v>16755863.5</v>
      </c>
      <c r="I14" s="367">
        <v>14085609.5</v>
      </c>
      <c r="J14" s="367">
        <f t="shared" si="1"/>
        <v>14611002.73435</v>
      </c>
      <c r="K14" s="367">
        <v>2670254</v>
      </c>
      <c r="L14" s="367">
        <f t="shared" si="2"/>
        <v>2769854.4742000001</v>
      </c>
      <c r="M14" s="345">
        <f t="shared" si="0"/>
        <v>16755863.5</v>
      </c>
      <c r="N14" s="341" t="s">
        <v>342</v>
      </c>
      <c r="O14" s="345"/>
      <c r="P14" s="345">
        <v>3820470</v>
      </c>
      <c r="Q14" s="367">
        <f>P14+P14*$F14</f>
        <v>3962973.531</v>
      </c>
    </row>
    <row r="15" spans="1:17" x14ac:dyDescent="0.25">
      <c r="A15" s="341" t="s">
        <v>343</v>
      </c>
      <c r="B15" s="341" t="s">
        <v>344</v>
      </c>
      <c r="C15" s="341"/>
      <c r="D15" s="341"/>
      <c r="E15" s="341"/>
      <c r="F15" s="370">
        <v>2.5899999999999999E-2</v>
      </c>
      <c r="G15" s="343"/>
      <c r="H15" s="345">
        <v>798425.86999999988</v>
      </c>
      <c r="I15" s="363">
        <v>556730.98276536283</v>
      </c>
      <c r="J15" s="363">
        <f t="shared" si="1"/>
        <v>571150.31521898578</v>
      </c>
      <c r="K15" s="363">
        <v>241694.88723463708</v>
      </c>
      <c r="L15" s="363">
        <f t="shared" si="2"/>
        <v>247954.78481401419</v>
      </c>
      <c r="M15" s="345">
        <f t="shared" si="0"/>
        <v>798425.86999999988</v>
      </c>
      <c r="P15" s="341"/>
    </row>
    <row r="16" spans="1:17" x14ac:dyDescent="0.25">
      <c r="A16" s="341" t="s">
        <v>345</v>
      </c>
      <c r="B16" s="341" t="s">
        <v>346</v>
      </c>
      <c r="C16" s="341"/>
      <c r="D16" s="341"/>
      <c r="E16" s="341"/>
      <c r="F16" s="370">
        <v>3.73E-2</v>
      </c>
      <c r="G16" s="343"/>
      <c r="H16" s="345">
        <v>1165687.6000000001</v>
      </c>
      <c r="I16" s="362">
        <v>764218.60830067878</v>
      </c>
      <c r="J16" s="362">
        <f t="shared" si="1"/>
        <v>792723.96239029407</v>
      </c>
      <c r="K16" s="362">
        <v>401468.99169932137</v>
      </c>
      <c r="L16" s="362">
        <f t="shared" si="2"/>
        <v>416443.78508970607</v>
      </c>
      <c r="M16" s="345">
        <f t="shared" si="0"/>
        <v>1165687.6000000001</v>
      </c>
      <c r="P16" s="341"/>
    </row>
    <row r="17" spans="1:16" x14ac:dyDescent="0.25">
      <c r="A17" s="341" t="s">
        <v>347</v>
      </c>
      <c r="B17" s="343" t="s">
        <v>348</v>
      </c>
      <c r="C17" s="341"/>
      <c r="D17" s="341"/>
      <c r="E17" s="341"/>
      <c r="F17" s="370">
        <v>2.5899999999999999E-2</v>
      </c>
      <c r="G17" s="343"/>
      <c r="H17" s="345">
        <v>368891.01999999996</v>
      </c>
      <c r="I17" s="364">
        <v>241842.99628735674</v>
      </c>
      <c r="J17" s="364">
        <f t="shared" si="1"/>
        <v>248106.72989119927</v>
      </c>
      <c r="K17" s="364">
        <v>127048.02371264322</v>
      </c>
      <c r="L17" s="364">
        <f t="shared" si="2"/>
        <v>130338.56752680067</v>
      </c>
      <c r="M17" s="345">
        <f t="shared" si="0"/>
        <v>368891.01999999996</v>
      </c>
      <c r="P17" s="341"/>
    </row>
    <row r="18" spans="1:16" x14ac:dyDescent="0.25">
      <c r="A18" s="341" t="s">
        <v>349</v>
      </c>
      <c r="B18" s="343" t="s">
        <v>350</v>
      </c>
      <c r="C18" s="341"/>
      <c r="D18" s="341"/>
      <c r="E18" s="341"/>
      <c r="F18" s="370">
        <v>3.73E-2</v>
      </c>
      <c r="G18" s="343"/>
      <c r="H18" s="345">
        <v>10077224.5</v>
      </c>
      <c r="I18" s="363">
        <v>6606574.9373361291</v>
      </c>
      <c r="J18" s="363">
        <f t="shared" si="1"/>
        <v>6853000.182498767</v>
      </c>
      <c r="K18" s="363">
        <v>3470649.5626638709</v>
      </c>
      <c r="L18" s="363">
        <f t="shared" si="2"/>
        <v>3600104.7913512331</v>
      </c>
      <c r="M18" s="345">
        <f t="shared" si="0"/>
        <v>10077224.5</v>
      </c>
      <c r="P18" s="341"/>
    </row>
    <row r="19" spans="1:16" x14ac:dyDescent="0.25">
      <c r="A19" s="341" t="s">
        <v>351</v>
      </c>
      <c r="B19" s="341" t="s">
        <v>352</v>
      </c>
      <c r="C19" s="341"/>
      <c r="D19" s="341"/>
      <c r="E19" s="341"/>
      <c r="F19" s="370">
        <v>4.3999999999999997E-2</v>
      </c>
      <c r="G19" s="341"/>
      <c r="H19" s="347">
        <v>100305</v>
      </c>
      <c r="I19" s="365">
        <v>65759.426029409238</v>
      </c>
      <c r="J19" s="364">
        <f t="shared" si="1"/>
        <v>68652.840774703247</v>
      </c>
      <c r="K19" s="365">
        <v>34545.573970590769</v>
      </c>
      <c r="L19" s="364">
        <f t="shared" si="2"/>
        <v>36065.579225296766</v>
      </c>
      <c r="M19" s="347">
        <f t="shared" si="0"/>
        <v>100305</v>
      </c>
      <c r="P19" s="341"/>
    </row>
    <row r="20" spans="1:16" x14ac:dyDescent="0.25">
      <c r="A20" s="341"/>
      <c r="B20" s="341"/>
      <c r="C20" s="341"/>
      <c r="D20" s="341"/>
      <c r="E20" s="341"/>
      <c r="F20" s="341"/>
      <c r="G20" s="341"/>
      <c r="H20" s="349"/>
      <c r="I20" s="348">
        <f>SUM(I9:I19)</f>
        <v>44819375.81404072</v>
      </c>
      <c r="J20" s="348">
        <f>SUM(J9:J19)</f>
        <v>46258765.458269186</v>
      </c>
      <c r="K20" s="348">
        <f>SUM(K9:K19)</f>
        <v>18009022.325959269</v>
      </c>
      <c r="L20" s="348">
        <f>SUM(L9:L19)</f>
        <v>18565118.062356807</v>
      </c>
      <c r="P20" s="341"/>
    </row>
    <row r="21" spans="1:16" x14ac:dyDescent="0.25">
      <c r="A21" s="341"/>
      <c r="B21" s="341"/>
      <c r="C21" s="341"/>
      <c r="D21" s="341" t="s">
        <v>353</v>
      </c>
      <c r="E21" s="341"/>
      <c r="F21" s="341"/>
      <c r="G21" s="341"/>
      <c r="H21" s="349">
        <v>62828305.740000002</v>
      </c>
      <c r="I21" s="349">
        <v>44819375.81404072</v>
      </c>
      <c r="J21" s="349"/>
      <c r="K21" s="349">
        <v>18009022.325959269</v>
      </c>
      <c r="L21" s="349"/>
      <c r="M21" s="349">
        <f>SUM(M9:M19)</f>
        <v>62828398.140000001</v>
      </c>
      <c r="P21" s="341"/>
    </row>
    <row r="22" spans="1:16" x14ac:dyDescent="0.25">
      <c r="A22" s="341"/>
      <c r="B22" s="341"/>
      <c r="C22" s="341"/>
      <c r="D22" s="341"/>
      <c r="E22" s="341"/>
      <c r="F22" s="341"/>
      <c r="G22" s="341"/>
      <c r="H22" s="349"/>
      <c r="P22" s="341"/>
    </row>
    <row r="23" spans="1:16" x14ac:dyDescent="0.25">
      <c r="A23" s="341"/>
      <c r="B23" s="341"/>
      <c r="C23" s="341"/>
      <c r="D23" s="341" t="s">
        <v>354</v>
      </c>
      <c r="E23" s="341"/>
      <c r="F23" s="341"/>
      <c r="G23" s="341"/>
      <c r="H23" s="347">
        <v>700000</v>
      </c>
      <c r="I23" s="347">
        <v>489999.99999999994</v>
      </c>
      <c r="J23" s="347"/>
      <c r="K23" s="347">
        <v>210000</v>
      </c>
      <c r="L23" s="347"/>
      <c r="M23" s="347">
        <f>I23+K23</f>
        <v>700000</v>
      </c>
      <c r="P23" s="341"/>
    </row>
    <row r="24" spans="1:16" x14ac:dyDescent="0.25">
      <c r="A24" s="341"/>
      <c r="B24" s="341"/>
      <c r="C24" s="341"/>
      <c r="D24" s="341"/>
      <c r="E24" s="341"/>
      <c r="F24" s="341"/>
      <c r="G24" s="341"/>
      <c r="H24" s="349"/>
      <c r="P24" s="341"/>
    </row>
    <row r="25" spans="1:16" x14ac:dyDescent="0.25">
      <c r="A25" s="341"/>
      <c r="B25" s="341"/>
      <c r="C25" s="341"/>
      <c r="D25" s="341"/>
      <c r="E25" s="341"/>
      <c r="F25" s="341"/>
      <c r="G25" s="341"/>
      <c r="H25" s="349"/>
      <c r="P25" s="341"/>
    </row>
    <row r="26" spans="1:16" ht="15.75" thickBot="1" x14ac:dyDescent="0.3">
      <c r="A26" s="341"/>
      <c r="B26" s="341"/>
      <c r="C26" s="350" t="s">
        <v>355</v>
      </c>
      <c r="D26" s="341"/>
      <c r="E26" s="341"/>
      <c r="F26" s="341"/>
      <c r="G26" s="341"/>
      <c r="H26" s="351">
        <v>63528305.740000002</v>
      </c>
      <c r="I26" s="351">
        <v>45309375.81404072</v>
      </c>
      <c r="J26" s="351"/>
      <c r="K26" s="351">
        <v>18219022.325959269</v>
      </c>
      <c r="L26" s="351"/>
      <c r="M26" s="351">
        <f>SUM(M21:M23)</f>
        <v>63528398.140000001</v>
      </c>
      <c r="P26" s="341"/>
    </row>
    <row r="27" spans="1:16" ht="15.75" thickTop="1" x14ac:dyDescent="0.25">
      <c r="A27" s="341"/>
      <c r="B27" s="341"/>
      <c r="C27" s="350"/>
      <c r="D27" s="341"/>
      <c r="E27" s="341"/>
      <c r="F27" s="341"/>
      <c r="G27" s="341"/>
      <c r="H27" s="352"/>
      <c r="I27" s="352"/>
      <c r="J27" s="352"/>
      <c r="K27" s="352"/>
      <c r="L27" s="352"/>
      <c r="M27" s="352"/>
      <c r="P27" s="341"/>
    </row>
    <row r="28" spans="1:16" x14ac:dyDescent="0.25">
      <c r="A28" s="341"/>
      <c r="B28" s="341"/>
      <c r="C28" s="350" t="s">
        <v>356</v>
      </c>
      <c r="D28" s="341"/>
      <c r="E28" s="341"/>
      <c r="F28" s="341"/>
      <c r="G28" s="341"/>
      <c r="H28" s="349">
        <v>8100000</v>
      </c>
      <c r="I28" s="348">
        <v>5705339.3908541678</v>
      </c>
      <c r="J28" s="348"/>
      <c r="K28" s="345">
        <v>2394660.6091458322</v>
      </c>
      <c r="L28" s="345"/>
      <c r="M28" s="345">
        <f>I28+K28</f>
        <v>8100000</v>
      </c>
      <c r="P28" s="341"/>
    </row>
    <row r="29" spans="1:16" x14ac:dyDescent="0.25">
      <c r="I29" s="365">
        <f>I9+I17+I19</f>
        <v>4404282.5616176222</v>
      </c>
      <c r="J29" s="365">
        <f>J9+J17+J19</f>
        <v>4519543.7255746508</v>
      </c>
      <c r="K29" s="365">
        <f>K9+K17+K19</f>
        <v>2313713.4583823779</v>
      </c>
      <c r="L29" s="365">
        <f>L9+L17+L19</f>
        <v>2374263.9118433488</v>
      </c>
    </row>
    <row r="30" spans="1:16" ht="15.75" thickBot="1" x14ac:dyDescent="0.3">
      <c r="D30" s="368">
        <v>3.6999999999999998E-2</v>
      </c>
    </row>
    <row r="31" spans="1:16" ht="16.5" thickBot="1" x14ac:dyDescent="0.3">
      <c r="A31" s="356" t="s">
        <v>310</v>
      </c>
      <c r="B31" s="369">
        <f>SUM(B32:B35)</f>
        <v>44819375.81404072</v>
      </c>
      <c r="C31" s="371">
        <f>SUM(C32:C35)</f>
        <v>46258765.458269194</v>
      </c>
      <c r="D31" s="369">
        <f>SUM(D32:D35)</f>
        <v>46477692.719160236</v>
      </c>
      <c r="E31" s="359"/>
    </row>
    <row r="32" spans="1:16" ht="26.25" thickBot="1" x14ac:dyDescent="0.3">
      <c r="A32" s="361" t="s">
        <v>313</v>
      </c>
      <c r="B32" s="359">
        <f>I10+I11+I16+(I29/4)</f>
        <v>9945132.7436582949</v>
      </c>
      <c r="C32" s="372">
        <f>J10+J11+J16+(J29/4)</f>
        <v>10237697.846169874</v>
      </c>
      <c r="D32" s="359">
        <f>B32+B32*$D$30</f>
        <v>10313102.655173652</v>
      </c>
    </row>
    <row r="33" spans="1:15" ht="26.25" thickBot="1" x14ac:dyDescent="0.3">
      <c r="A33" s="358" t="s">
        <v>312</v>
      </c>
      <c r="B33" s="359">
        <f>P14+I29/4</f>
        <v>4921540.6404044051</v>
      </c>
      <c r="C33" s="372">
        <f>Q14+J29/4</f>
        <v>5092859.4623936629</v>
      </c>
      <c r="D33" s="359">
        <f>B33+B33*$D$30</f>
        <v>5103637.6440993678</v>
      </c>
    </row>
    <row r="34" spans="1:15" ht="26.25" thickBot="1" x14ac:dyDescent="0.3">
      <c r="A34" s="366" t="s">
        <v>314</v>
      </c>
      <c r="B34" s="359">
        <f>I14-P14+I29/4</f>
        <v>11366210.140404405</v>
      </c>
      <c r="C34" s="372">
        <f>J14-Q14+J29/4</f>
        <v>11777915.134743663</v>
      </c>
      <c r="D34" s="359">
        <f>B34+B34*$D$30</f>
        <v>11786759.915599369</v>
      </c>
    </row>
    <row r="35" spans="1:15" ht="15.75" thickBot="1" x14ac:dyDescent="0.3">
      <c r="A35" s="360" t="s">
        <v>315</v>
      </c>
      <c r="B35" s="359">
        <f>I12+I13+I15+I18+I29/4</f>
        <v>18586492.289573621</v>
      </c>
      <c r="C35" s="372">
        <f>J12+J13+J15+J18+J29/4</f>
        <v>19150293.014961991</v>
      </c>
      <c r="D35" s="359">
        <f>B35+B35*$D$30</f>
        <v>19274192.504287846</v>
      </c>
    </row>
    <row r="36" spans="1:15" ht="16.5" thickBot="1" x14ac:dyDescent="0.3">
      <c r="A36" s="356" t="s">
        <v>311</v>
      </c>
      <c r="B36" s="369">
        <f>SUM(B37:B39)</f>
        <v>18009022.325959273</v>
      </c>
      <c r="C36" s="371">
        <f>SUM(C37:C39)</f>
        <v>18565118.062356807</v>
      </c>
      <c r="D36" s="369">
        <f>SUM(D37:D39)</f>
        <v>18675356.152019762</v>
      </c>
    </row>
    <row r="37" spans="1:15" ht="26.25" thickBot="1" x14ac:dyDescent="0.3">
      <c r="A37" s="361" t="s">
        <v>316</v>
      </c>
      <c r="B37" s="359">
        <f>K10+K11+K16+K29/3</f>
        <v>5305693.6162069011</v>
      </c>
      <c r="C37" s="372">
        <f>L10+L11+L16+L29/3</f>
        <v>5461542.5618215706</v>
      </c>
      <c r="D37" s="359">
        <f>B37+B37*$D$30</f>
        <v>5502004.2800065568</v>
      </c>
    </row>
    <row r="38" spans="1:15" ht="26.25" thickBot="1" x14ac:dyDescent="0.3">
      <c r="A38" s="357" t="s">
        <v>317</v>
      </c>
      <c r="B38" s="359">
        <f>K14+K29/3</f>
        <v>3441491.8194607925</v>
      </c>
      <c r="C38" s="372">
        <f>L14+L29/3</f>
        <v>3561275.7781477831</v>
      </c>
      <c r="D38" s="359">
        <f>B38+B38*$D$30</f>
        <v>3568827.0167808416</v>
      </c>
    </row>
    <row r="39" spans="1:15" ht="15.75" thickBot="1" x14ac:dyDescent="0.3">
      <c r="A39" s="360" t="s">
        <v>318</v>
      </c>
      <c r="B39" s="359">
        <f>K12+K13+K15+K18+K29/3</f>
        <v>9261836.8902915772</v>
      </c>
      <c r="C39" s="372">
        <f>L12+L13+L15+L18+L29/3</f>
        <v>9542299.7223874517</v>
      </c>
      <c r="D39" s="359">
        <f>B39+B39*$D$30</f>
        <v>9604524.8552323654</v>
      </c>
    </row>
    <row r="40" spans="1:15" x14ac:dyDescent="0.25">
      <c r="B40" s="359">
        <f>B31+B36</f>
        <v>62828398.139999993</v>
      </c>
      <c r="C40" s="372">
        <f>C31+C36</f>
        <v>64823883.520626001</v>
      </c>
      <c r="D40" s="359">
        <f>D31+D36</f>
        <v>65153048.871179998</v>
      </c>
      <c r="E40" s="359">
        <f>B40-D40</f>
        <v>-2324650.7311800048</v>
      </c>
    </row>
    <row r="48" spans="1:15" x14ac:dyDescent="0.25">
      <c r="O48" s="353"/>
    </row>
    <row r="58" spans="15:15" x14ac:dyDescent="0.25">
      <c r="O58" s="354"/>
    </row>
    <row r="59" spans="15:15" x14ac:dyDescent="0.25">
      <c r="O59" s="354"/>
    </row>
    <row r="60" spans="15:15" x14ac:dyDescent="0.25">
      <c r="O60" s="354"/>
    </row>
    <row r="61" spans="15:15" x14ac:dyDescent="0.25">
      <c r="O61" s="354"/>
    </row>
    <row r="62" spans="15:15" x14ac:dyDescent="0.25">
      <c r="O62" s="354"/>
    </row>
    <row r="63" spans="15:15" x14ac:dyDescent="0.25">
      <c r="O63" s="354"/>
    </row>
    <row r="64" spans="15:15" x14ac:dyDescent="0.25">
      <c r="O64" s="354"/>
    </row>
    <row r="65" spans="15:15" x14ac:dyDescent="0.25">
      <c r="O65" s="354"/>
    </row>
    <row r="66" spans="15:15" x14ac:dyDescent="0.25">
      <c r="O66" s="354"/>
    </row>
    <row r="67" spans="15:15" x14ac:dyDescent="0.25">
      <c r="O67" s="354"/>
    </row>
    <row r="68" spans="15:15" x14ac:dyDescent="0.25">
      <c r="O68" s="354"/>
    </row>
    <row r="69" spans="15:15" x14ac:dyDescent="0.25">
      <c r="O69" s="354"/>
    </row>
    <row r="70" spans="15:15" x14ac:dyDescent="0.25">
      <c r="O70" s="354"/>
    </row>
    <row r="71" spans="15:15" x14ac:dyDescent="0.25">
      <c r="O71" s="354"/>
    </row>
    <row r="72" spans="15:15" x14ac:dyDescent="0.25">
      <c r="O72" s="354"/>
    </row>
    <row r="73" spans="15:15" x14ac:dyDescent="0.25">
      <c r="O73" s="354"/>
    </row>
    <row r="74" spans="15:15" x14ac:dyDescent="0.25">
      <c r="O74" s="354"/>
    </row>
    <row r="75" spans="15:15" x14ac:dyDescent="0.25">
      <c r="O75" s="354"/>
    </row>
    <row r="76" spans="15:15" x14ac:dyDescent="0.25">
      <c r="O76" s="354"/>
    </row>
    <row r="77" spans="15:15" x14ac:dyDescent="0.25">
      <c r="O77" s="354"/>
    </row>
    <row r="78" spans="15:15" x14ac:dyDescent="0.25">
      <c r="O78" s="354"/>
    </row>
    <row r="79" spans="15:15" x14ac:dyDescent="0.25">
      <c r="O79" s="354"/>
    </row>
    <row r="80" spans="15:15" x14ac:dyDescent="0.25">
      <c r="O80" s="354"/>
    </row>
    <row r="81" spans="15:15" x14ac:dyDescent="0.25">
      <c r="O81" s="354"/>
    </row>
    <row r="82" spans="15:15" x14ac:dyDescent="0.25">
      <c r="O82" s="354"/>
    </row>
    <row r="83" spans="15:15" x14ac:dyDescent="0.25">
      <c r="O83" s="354"/>
    </row>
    <row r="84" spans="15:15" x14ac:dyDescent="0.25">
      <c r="O84" s="354"/>
    </row>
    <row r="85" spans="15:15" x14ac:dyDescent="0.25">
      <c r="O85" s="354"/>
    </row>
    <row r="86" spans="15:15" x14ac:dyDescent="0.25">
      <c r="O86" s="354"/>
    </row>
    <row r="87" spans="15:15" x14ac:dyDescent="0.25">
      <c r="O87" s="354"/>
    </row>
    <row r="88" spans="15:15" x14ac:dyDescent="0.25">
      <c r="O88" s="354"/>
    </row>
    <row r="89" spans="15:15" x14ac:dyDescent="0.25">
      <c r="O89" s="354"/>
    </row>
    <row r="90" spans="15:15" x14ac:dyDescent="0.25">
      <c r="O90" s="354"/>
    </row>
    <row r="91" spans="15:15" x14ac:dyDescent="0.25">
      <c r="O91" s="354"/>
    </row>
    <row r="92" spans="15:15" x14ac:dyDescent="0.25">
      <c r="O92" s="354"/>
    </row>
    <row r="93" spans="15:15" x14ac:dyDescent="0.25">
      <c r="O93" s="354"/>
    </row>
    <row r="94" spans="15:15" x14ac:dyDescent="0.25">
      <c r="O94" s="354"/>
    </row>
    <row r="95" spans="15:15" x14ac:dyDescent="0.25">
      <c r="O95" s="354"/>
    </row>
    <row r="96" spans="15:15" x14ac:dyDescent="0.25">
      <c r="O96" s="354"/>
    </row>
    <row r="97" spans="15:15" x14ac:dyDescent="0.25">
      <c r="O97" s="354"/>
    </row>
    <row r="98" spans="15:15" x14ac:dyDescent="0.25">
      <c r="O98" s="354"/>
    </row>
    <row r="99" spans="15:15" x14ac:dyDescent="0.25">
      <c r="O99" s="354"/>
    </row>
    <row r="100" spans="15:15" x14ac:dyDescent="0.25">
      <c r="O100" s="354"/>
    </row>
    <row r="101" spans="15:15" x14ac:dyDescent="0.25">
      <c r="O101" s="354"/>
    </row>
    <row r="102" spans="15:15" x14ac:dyDescent="0.25">
      <c r="O102" s="354"/>
    </row>
    <row r="103" spans="15:15" x14ac:dyDescent="0.25">
      <c r="O103" s="354"/>
    </row>
    <row r="104" spans="15:15" x14ac:dyDescent="0.25">
      <c r="O104" s="354"/>
    </row>
    <row r="105" spans="15:15" x14ac:dyDescent="0.25">
      <c r="O105" s="354"/>
    </row>
    <row r="106" spans="15:15" x14ac:dyDescent="0.25">
      <c r="O106" s="354"/>
    </row>
    <row r="107" spans="15:15" x14ac:dyDescent="0.25">
      <c r="O107" s="354"/>
    </row>
    <row r="108" spans="15:15" x14ac:dyDescent="0.25">
      <c r="O108" s="354"/>
    </row>
    <row r="109" spans="15:15" x14ac:dyDescent="0.25">
      <c r="O109" s="354"/>
    </row>
    <row r="110" spans="15:15" x14ac:dyDescent="0.25">
      <c r="O110" s="354"/>
    </row>
    <row r="111" spans="15:15" x14ac:dyDescent="0.25">
      <c r="O111" s="354"/>
    </row>
    <row r="112" spans="15:15" x14ac:dyDescent="0.25">
      <c r="O112" s="354"/>
    </row>
    <row r="113" spans="15:15" x14ac:dyDescent="0.25">
      <c r="O113" s="354"/>
    </row>
    <row r="114" spans="15:15" x14ac:dyDescent="0.25">
      <c r="O114" s="354"/>
    </row>
    <row r="115" spans="15:15" x14ac:dyDescent="0.25">
      <c r="O115" s="354"/>
    </row>
    <row r="116" spans="15:15" x14ac:dyDescent="0.25">
      <c r="O116" s="354"/>
    </row>
    <row r="117" spans="15:15" x14ac:dyDescent="0.25">
      <c r="O117" s="354"/>
    </row>
    <row r="118" spans="15:15" x14ac:dyDescent="0.25">
      <c r="O118" s="354"/>
    </row>
    <row r="119" spans="15:15" x14ac:dyDescent="0.25">
      <c r="O119" s="354"/>
    </row>
    <row r="120" spans="15:15" x14ac:dyDescent="0.25">
      <c r="O120" s="354"/>
    </row>
    <row r="121" spans="15:15" x14ac:dyDescent="0.25">
      <c r="O121" s="354"/>
    </row>
    <row r="122" spans="15:15" x14ac:dyDescent="0.25">
      <c r="O122" s="354"/>
    </row>
    <row r="123" spans="15:15" x14ac:dyDescent="0.25">
      <c r="O123" s="354"/>
    </row>
    <row r="124" spans="15:15" x14ac:dyDescent="0.25">
      <c r="O124" s="354"/>
    </row>
    <row r="125" spans="15:15" x14ac:dyDescent="0.25">
      <c r="O125" s="354"/>
    </row>
    <row r="126" spans="15:15" x14ac:dyDescent="0.25">
      <c r="O126" s="354"/>
    </row>
    <row r="127" spans="15:15" x14ac:dyDescent="0.25">
      <c r="O127" s="354"/>
    </row>
    <row r="128" spans="15:15" x14ac:dyDescent="0.25">
      <c r="O128" s="354"/>
    </row>
    <row r="129" spans="15:15" x14ac:dyDescent="0.25">
      <c r="O129" s="354"/>
    </row>
    <row r="130" spans="15:15" x14ac:dyDescent="0.25">
      <c r="O130" s="354"/>
    </row>
    <row r="131" spans="15:15" x14ac:dyDescent="0.25">
      <c r="O131" s="354"/>
    </row>
    <row r="132" spans="15:15" x14ac:dyDescent="0.25">
      <c r="O132" s="354"/>
    </row>
    <row r="133" spans="15:15" x14ac:dyDescent="0.25">
      <c r="O133" s="354"/>
    </row>
    <row r="134" spans="15:15" x14ac:dyDescent="0.25">
      <c r="O134" s="354"/>
    </row>
    <row r="135" spans="15:15" x14ac:dyDescent="0.25">
      <c r="O135" s="354"/>
    </row>
    <row r="136" spans="15:15" x14ac:dyDescent="0.25">
      <c r="O136" s="354"/>
    </row>
    <row r="137" spans="15:15" x14ac:dyDescent="0.25">
      <c r="O137" s="354"/>
    </row>
    <row r="138" spans="15:15" x14ac:dyDescent="0.25">
      <c r="O138" s="354"/>
    </row>
    <row r="139" spans="15:15" x14ac:dyDescent="0.25">
      <c r="O139" s="354"/>
    </row>
    <row r="140" spans="15:15" x14ac:dyDescent="0.25">
      <c r="O140" s="354"/>
    </row>
    <row r="141" spans="15:15" x14ac:dyDescent="0.25">
      <c r="O141" s="354"/>
    </row>
    <row r="142" spans="15:15" x14ac:dyDescent="0.25">
      <c r="O142" s="354"/>
    </row>
    <row r="143" spans="15:15" x14ac:dyDescent="0.25">
      <c r="O143" s="354"/>
    </row>
    <row r="144" spans="15:15" x14ac:dyDescent="0.25">
      <c r="O144" s="354"/>
    </row>
    <row r="145" spans="15:15" x14ac:dyDescent="0.25">
      <c r="O145" s="354"/>
    </row>
    <row r="146" spans="15:15" x14ac:dyDescent="0.25">
      <c r="O146" s="354"/>
    </row>
    <row r="147" spans="15:15" x14ac:dyDescent="0.25">
      <c r="O147" s="354"/>
    </row>
    <row r="148" spans="15:15" x14ac:dyDescent="0.25">
      <c r="O148" s="354"/>
    </row>
    <row r="149" spans="15:15" x14ac:dyDescent="0.25">
      <c r="O149" s="354"/>
    </row>
    <row r="150" spans="15:15" x14ac:dyDescent="0.25">
      <c r="O150" s="354"/>
    </row>
    <row r="151" spans="15:15" x14ac:dyDescent="0.25">
      <c r="O151" s="354"/>
    </row>
    <row r="152" spans="15:15" x14ac:dyDescent="0.25">
      <c r="O152" s="354"/>
    </row>
    <row r="153" spans="15:15" x14ac:dyDescent="0.25">
      <c r="O153" s="354"/>
    </row>
    <row r="154" spans="15:15" x14ac:dyDescent="0.25">
      <c r="O154" s="354"/>
    </row>
    <row r="155" spans="15:15" x14ac:dyDescent="0.25">
      <c r="O155" s="354"/>
    </row>
    <row r="156" spans="15:15" x14ac:dyDescent="0.25">
      <c r="O156" s="354"/>
    </row>
    <row r="157" spans="15:15" x14ac:dyDescent="0.25">
      <c r="O157" s="354"/>
    </row>
    <row r="158" spans="15:15" x14ac:dyDescent="0.25">
      <c r="O158" s="354"/>
    </row>
    <row r="159" spans="15:15" x14ac:dyDescent="0.25">
      <c r="O159" s="354"/>
    </row>
    <row r="160" spans="15:15" x14ac:dyDescent="0.25">
      <c r="O160" s="354"/>
    </row>
    <row r="161" spans="15:15" x14ac:dyDescent="0.25">
      <c r="O161" s="354"/>
    </row>
    <row r="162" spans="15:15" x14ac:dyDescent="0.25">
      <c r="O162" s="354"/>
    </row>
    <row r="163" spans="15:15" x14ac:dyDescent="0.25">
      <c r="O163" s="354"/>
    </row>
    <row r="164" spans="15:15" x14ac:dyDescent="0.25">
      <c r="O164" s="354"/>
    </row>
    <row r="165" spans="15:15" x14ac:dyDescent="0.25">
      <c r="O165" s="354"/>
    </row>
    <row r="166" spans="15:15" x14ac:dyDescent="0.25">
      <c r="O166" s="354"/>
    </row>
    <row r="167" spans="15:15" x14ac:dyDescent="0.25">
      <c r="O167" s="354"/>
    </row>
    <row r="168" spans="15:15" x14ac:dyDescent="0.25">
      <c r="O168" s="354"/>
    </row>
    <row r="169" spans="15:15" x14ac:dyDescent="0.25">
      <c r="O169" s="354"/>
    </row>
    <row r="170" spans="15:15" x14ac:dyDescent="0.25">
      <c r="O170" s="354"/>
    </row>
    <row r="171" spans="15:15" x14ac:dyDescent="0.25">
      <c r="O171" s="354"/>
    </row>
    <row r="172" spans="15:15" x14ac:dyDescent="0.25">
      <c r="O172" s="354"/>
    </row>
    <row r="173" spans="15:15" x14ac:dyDescent="0.25">
      <c r="O173" s="354"/>
    </row>
    <row r="174" spans="15:15" x14ac:dyDescent="0.25">
      <c r="O174" s="354"/>
    </row>
    <row r="175" spans="15:15" x14ac:dyDescent="0.25">
      <c r="O175" s="354"/>
    </row>
    <row r="176" spans="15:15" x14ac:dyDescent="0.25">
      <c r="O176" s="354"/>
    </row>
    <row r="177" spans="15:15" x14ac:dyDescent="0.25">
      <c r="O177" s="354"/>
    </row>
    <row r="178" spans="15:15" x14ac:dyDescent="0.25">
      <c r="O178" s="354"/>
    </row>
    <row r="179" spans="15:15" x14ac:dyDescent="0.25">
      <c r="O179" s="354"/>
    </row>
    <row r="180" spans="15:15" x14ac:dyDescent="0.25">
      <c r="O180" s="354"/>
    </row>
    <row r="181" spans="15:15" x14ac:dyDescent="0.25">
      <c r="O181" s="354"/>
    </row>
    <row r="182" spans="15:15" x14ac:dyDescent="0.25">
      <c r="O182" s="354"/>
    </row>
    <row r="183" spans="15:15" x14ac:dyDescent="0.25">
      <c r="O183" s="354"/>
    </row>
    <row r="184" spans="15:15" x14ac:dyDescent="0.25">
      <c r="O184" s="354"/>
    </row>
    <row r="185" spans="15:15" x14ac:dyDescent="0.25">
      <c r="O185" s="354"/>
    </row>
    <row r="186" spans="15:15" x14ac:dyDescent="0.25">
      <c r="O186" s="354"/>
    </row>
    <row r="187" spans="15:15" x14ac:dyDescent="0.25">
      <c r="O187" s="354"/>
    </row>
    <row r="188" spans="15:15" x14ac:dyDescent="0.25">
      <c r="O188" s="354"/>
    </row>
    <row r="189" spans="15:15" x14ac:dyDescent="0.25">
      <c r="O189" s="354"/>
    </row>
    <row r="190" spans="15:15" x14ac:dyDescent="0.25">
      <c r="O190" s="354"/>
    </row>
    <row r="191" spans="15:15" x14ac:dyDescent="0.25">
      <c r="O191" s="354"/>
    </row>
    <row r="192" spans="15:15" x14ac:dyDescent="0.25">
      <c r="O192" s="354"/>
    </row>
    <row r="193" spans="15:15" x14ac:dyDescent="0.25">
      <c r="O193" s="354"/>
    </row>
    <row r="194" spans="15:15" x14ac:dyDescent="0.25">
      <c r="O194" s="354"/>
    </row>
    <row r="195" spans="15:15" x14ac:dyDescent="0.25">
      <c r="O195" s="354"/>
    </row>
    <row r="196" spans="15:15" x14ac:dyDescent="0.25">
      <c r="O196" s="354"/>
    </row>
    <row r="197" spans="15:15" x14ac:dyDescent="0.25">
      <c r="O197" s="354"/>
    </row>
    <row r="198" spans="15:15" x14ac:dyDescent="0.25">
      <c r="O198" s="354"/>
    </row>
    <row r="199" spans="15:15" x14ac:dyDescent="0.25">
      <c r="O199" s="354"/>
    </row>
    <row r="200" spans="15:15" x14ac:dyDescent="0.25">
      <c r="O200" s="354"/>
    </row>
    <row r="201" spans="15:15" x14ac:dyDescent="0.25">
      <c r="O201" s="354"/>
    </row>
    <row r="202" spans="15:15" x14ac:dyDescent="0.25">
      <c r="O202" s="354"/>
    </row>
    <row r="203" spans="15:15" x14ac:dyDescent="0.25">
      <c r="O203" s="354"/>
    </row>
    <row r="204" spans="15:15" x14ac:dyDescent="0.25">
      <c r="O204" s="354"/>
    </row>
    <row r="205" spans="15:15" x14ac:dyDescent="0.25">
      <c r="O205" s="354"/>
    </row>
    <row r="206" spans="15:15" x14ac:dyDescent="0.25">
      <c r="O206" s="354"/>
    </row>
    <row r="207" spans="15:15" x14ac:dyDescent="0.25">
      <c r="O207" s="354"/>
    </row>
    <row r="208" spans="15:15" x14ac:dyDescent="0.25">
      <c r="O208" s="354"/>
    </row>
    <row r="209" spans="9:15" x14ac:dyDescent="0.25">
      <c r="O209" s="354"/>
    </row>
    <row r="210" spans="9:15" x14ac:dyDescent="0.25">
      <c r="O210" s="354"/>
    </row>
    <row r="211" spans="9:15" x14ac:dyDescent="0.25">
      <c r="O211" s="354"/>
    </row>
    <row r="212" spans="9:15" x14ac:dyDescent="0.25">
      <c r="O212" s="354"/>
    </row>
    <row r="213" spans="9:15" x14ac:dyDescent="0.25">
      <c r="O213" s="354"/>
    </row>
    <row r="214" spans="9:15" x14ac:dyDescent="0.25">
      <c r="O214" s="354"/>
    </row>
    <row r="215" spans="9:15" x14ac:dyDescent="0.25">
      <c r="O215" s="354"/>
    </row>
    <row r="216" spans="9:15" x14ac:dyDescent="0.25">
      <c r="O216" s="354"/>
    </row>
    <row r="217" spans="9:15" x14ac:dyDescent="0.25">
      <c r="O217" s="354"/>
    </row>
    <row r="218" spans="9:15" x14ac:dyDescent="0.25">
      <c r="O218" s="354"/>
    </row>
    <row r="219" spans="9:15" x14ac:dyDescent="0.25">
      <c r="O219" s="354"/>
    </row>
    <row r="220" spans="9:15" x14ac:dyDescent="0.25">
      <c r="O220" s="354"/>
    </row>
    <row r="221" spans="9:15" x14ac:dyDescent="0.25">
      <c r="I221" s="355"/>
      <c r="J221" s="355"/>
      <c r="K221" s="355"/>
      <c r="L221" s="355"/>
      <c r="M221" s="355"/>
      <c r="N221" s="355"/>
      <c r="O221" s="354"/>
    </row>
    <row r="222" spans="9:15" x14ac:dyDescent="0.25">
      <c r="I222" s="355"/>
      <c r="J222" s="355"/>
      <c r="K222" s="355"/>
      <c r="L222" s="355"/>
      <c r="M222" s="355"/>
      <c r="N222" s="355"/>
      <c r="O222" s="354"/>
    </row>
    <row r="223" spans="9:15" x14ac:dyDescent="0.25">
      <c r="O223" s="354"/>
    </row>
    <row r="224" spans="9:15" x14ac:dyDescent="0.25">
      <c r="O224" s="354"/>
    </row>
    <row r="225" spans="15:15" x14ac:dyDescent="0.25">
      <c r="O225" s="354"/>
    </row>
    <row r="226" spans="15:15" x14ac:dyDescent="0.25">
      <c r="O226" s="354"/>
    </row>
    <row r="227" spans="15:15" x14ac:dyDescent="0.25">
      <c r="O227" s="354"/>
    </row>
    <row r="228" spans="15:15" x14ac:dyDescent="0.25">
      <c r="O228" s="354"/>
    </row>
    <row r="229" spans="15:15" x14ac:dyDescent="0.25">
      <c r="O229" s="354"/>
    </row>
    <row r="230" spans="15:15" x14ac:dyDescent="0.25">
      <c r="O230" s="354"/>
    </row>
    <row r="231" spans="15:15" x14ac:dyDescent="0.25">
      <c r="O231" s="354"/>
    </row>
    <row r="232" spans="15:15" x14ac:dyDescent="0.25">
      <c r="O232" s="354"/>
    </row>
    <row r="233" spans="15:15" x14ac:dyDescent="0.25">
      <c r="O233" s="354"/>
    </row>
    <row r="234" spans="15:15" x14ac:dyDescent="0.25">
      <c r="O234" s="354"/>
    </row>
    <row r="235" spans="15:15" x14ac:dyDescent="0.25">
      <c r="O235" s="354"/>
    </row>
    <row r="236" spans="15:15" x14ac:dyDescent="0.25">
      <c r="O236" s="354"/>
    </row>
    <row r="237" spans="15:15" x14ac:dyDescent="0.25">
      <c r="O237" s="354"/>
    </row>
    <row r="238" spans="15:15" x14ac:dyDescent="0.25">
      <c r="O238" s="354"/>
    </row>
    <row r="239" spans="15:15" x14ac:dyDescent="0.25">
      <c r="O239" s="354"/>
    </row>
    <row r="240" spans="15:15" x14ac:dyDescent="0.25">
      <c r="O240" s="354"/>
    </row>
    <row r="241" spans="15:15" x14ac:dyDescent="0.25">
      <c r="O241" s="354"/>
    </row>
    <row r="242" spans="15:15" x14ac:dyDescent="0.25">
      <c r="O242" s="354"/>
    </row>
    <row r="243" spans="15:15" x14ac:dyDescent="0.25">
      <c r="O243" s="354"/>
    </row>
    <row r="244" spans="15:15" x14ac:dyDescent="0.25">
      <c r="O244" s="354"/>
    </row>
    <row r="245" spans="15:15" x14ac:dyDescent="0.25">
      <c r="O245" s="354"/>
    </row>
    <row r="246" spans="15:15" x14ac:dyDescent="0.25">
      <c r="O246" s="354"/>
    </row>
    <row r="247" spans="15:15" x14ac:dyDescent="0.25">
      <c r="O247" s="354"/>
    </row>
    <row r="248" spans="15:15" x14ac:dyDescent="0.25">
      <c r="O248" s="354"/>
    </row>
    <row r="249" spans="15:15" x14ac:dyDescent="0.25">
      <c r="O249" s="354"/>
    </row>
    <row r="250" spans="15:15" x14ac:dyDescent="0.25">
      <c r="O250" s="354"/>
    </row>
    <row r="251" spans="15:15" x14ac:dyDescent="0.25">
      <c r="O251" s="354"/>
    </row>
    <row r="252" spans="15:15" x14ac:dyDescent="0.25">
      <c r="O252" s="354"/>
    </row>
    <row r="253" spans="15:15" x14ac:dyDescent="0.25">
      <c r="O253" s="354"/>
    </row>
    <row r="254" spans="15:15" x14ac:dyDescent="0.25">
      <c r="O254" s="354"/>
    </row>
    <row r="255" spans="15:15" x14ac:dyDescent="0.25">
      <c r="O255" s="354"/>
    </row>
    <row r="256" spans="15:15" x14ac:dyDescent="0.25">
      <c r="O256" s="354"/>
    </row>
    <row r="257" spans="15:15" x14ac:dyDescent="0.25">
      <c r="O257" s="354"/>
    </row>
    <row r="258" spans="15:15" x14ac:dyDescent="0.25">
      <c r="O258" s="354"/>
    </row>
    <row r="259" spans="15:15" x14ac:dyDescent="0.25">
      <c r="O259" s="354"/>
    </row>
    <row r="260" spans="15:15" x14ac:dyDescent="0.25">
      <c r="O260" s="354"/>
    </row>
    <row r="261" spans="15:15" x14ac:dyDescent="0.25">
      <c r="O261" s="354"/>
    </row>
    <row r="262" spans="15:15" x14ac:dyDescent="0.25">
      <c r="O262" s="354"/>
    </row>
    <row r="263" spans="15:15" x14ac:dyDescent="0.25">
      <c r="O263" s="354"/>
    </row>
    <row r="264" spans="15:15" x14ac:dyDescent="0.25">
      <c r="O264" s="354"/>
    </row>
    <row r="265" spans="15:15" x14ac:dyDescent="0.25">
      <c r="O265" s="354"/>
    </row>
    <row r="266" spans="15:15" x14ac:dyDescent="0.25">
      <c r="O266" s="354"/>
    </row>
    <row r="267" spans="15:15" x14ac:dyDescent="0.25">
      <c r="O267" s="354"/>
    </row>
    <row r="268" spans="15:15" x14ac:dyDescent="0.25">
      <c r="O268" s="354"/>
    </row>
    <row r="269" spans="15:15" x14ac:dyDescent="0.25">
      <c r="O269" s="354"/>
    </row>
    <row r="270" spans="15:15" x14ac:dyDescent="0.25">
      <c r="O270" s="354"/>
    </row>
    <row r="271" spans="15:15" x14ac:dyDescent="0.25">
      <c r="O271" s="354"/>
    </row>
    <row r="272" spans="15:15" x14ac:dyDescent="0.25">
      <c r="O272" s="354"/>
    </row>
    <row r="273" spans="15:15" x14ac:dyDescent="0.25">
      <c r="O273" s="354"/>
    </row>
    <row r="274" spans="15:15" x14ac:dyDescent="0.25">
      <c r="O274" s="354"/>
    </row>
    <row r="275" spans="15:15" x14ac:dyDescent="0.25">
      <c r="O275" s="354"/>
    </row>
    <row r="276" spans="15:15" x14ac:dyDescent="0.25">
      <c r="O276" s="354"/>
    </row>
    <row r="277" spans="15:15" x14ac:dyDescent="0.25">
      <c r="O277" s="354"/>
    </row>
    <row r="278" spans="15:15" x14ac:dyDescent="0.25">
      <c r="O278" s="354"/>
    </row>
    <row r="279" spans="15:15" x14ac:dyDescent="0.25">
      <c r="O279" s="354"/>
    </row>
    <row r="280" spans="15:15" x14ac:dyDescent="0.25">
      <c r="O280" s="354"/>
    </row>
    <row r="281" spans="15:15" x14ac:dyDescent="0.25">
      <c r="O281" s="354"/>
    </row>
    <row r="282" spans="15:15" x14ac:dyDescent="0.25">
      <c r="O282" s="354"/>
    </row>
    <row r="283" spans="15:15" x14ac:dyDescent="0.25">
      <c r="O283" s="354"/>
    </row>
    <row r="284" spans="15:15" x14ac:dyDescent="0.25">
      <c r="O284" s="354"/>
    </row>
    <row r="285" spans="15:15" x14ac:dyDescent="0.25">
      <c r="O285" s="354"/>
    </row>
    <row r="286" spans="15:15" x14ac:dyDescent="0.25">
      <c r="O286" s="354"/>
    </row>
    <row r="287" spans="15:15" x14ac:dyDescent="0.25">
      <c r="O287" s="354"/>
    </row>
    <row r="288" spans="15:15" x14ac:dyDescent="0.25">
      <c r="O288" s="354"/>
    </row>
    <row r="289" spans="15:15" x14ac:dyDescent="0.25">
      <c r="O289" s="354"/>
    </row>
    <row r="290" spans="15:15" x14ac:dyDescent="0.25">
      <c r="O290" s="354"/>
    </row>
    <row r="291" spans="15:15" x14ac:dyDescent="0.25">
      <c r="O291" s="354"/>
    </row>
    <row r="292" spans="15:15" x14ac:dyDescent="0.25">
      <c r="O292" s="354"/>
    </row>
    <row r="293" spans="15:15" x14ac:dyDescent="0.25">
      <c r="O293" s="354"/>
    </row>
    <row r="294" spans="15:15" x14ac:dyDescent="0.25">
      <c r="O294" s="354"/>
    </row>
    <row r="295" spans="15:15" x14ac:dyDescent="0.25">
      <c r="O295" s="354"/>
    </row>
    <row r="296" spans="15:15" x14ac:dyDescent="0.25">
      <c r="O296" s="354"/>
    </row>
    <row r="297" spans="15:15" x14ac:dyDescent="0.25">
      <c r="O297" s="354"/>
    </row>
    <row r="298" spans="15:15" x14ac:dyDescent="0.25">
      <c r="O298" s="354"/>
    </row>
    <row r="299" spans="15:15" x14ac:dyDescent="0.25">
      <c r="O299" s="354"/>
    </row>
    <row r="300" spans="15:15" x14ac:dyDescent="0.25">
      <c r="O300" s="354"/>
    </row>
    <row r="301" spans="15:15" x14ac:dyDescent="0.25">
      <c r="O301" s="354"/>
    </row>
    <row r="302" spans="15:15" x14ac:dyDescent="0.25">
      <c r="O302" s="354"/>
    </row>
    <row r="303" spans="15:15" x14ac:dyDescent="0.25">
      <c r="O303" s="354"/>
    </row>
    <row r="304" spans="15:15" x14ac:dyDescent="0.25">
      <c r="O304" s="354"/>
    </row>
    <row r="305" spans="15:15" x14ac:dyDescent="0.25">
      <c r="O305" s="354"/>
    </row>
    <row r="306" spans="15:15" x14ac:dyDescent="0.25">
      <c r="O306" s="354"/>
    </row>
    <row r="307" spans="15:15" x14ac:dyDescent="0.25">
      <c r="O307" s="354"/>
    </row>
    <row r="308" spans="15:15" x14ac:dyDescent="0.25">
      <c r="O308" s="354"/>
    </row>
    <row r="309" spans="15:15" x14ac:dyDescent="0.25">
      <c r="O309" s="354"/>
    </row>
    <row r="310" spans="15:15" x14ac:dyDescent="0.25">
      <c r="O310" s="354"/>
    </row>
    <row r="311" spans="15:15" x14ac:dyDescent="0.25">
      <c r="O311" s="354"/>
    </row>
    <row r="312" spans="15:15" x14ac:dyDescent="0.25">
      <c r="O312" s="354"/>
    </row>
    <row r="313" spans="15:15" x14ac:dyDescent="0.25">
      <c r="O313" s="354"/>
    </row>
    <row r="314" spans="15:15" x14ac:dyDescent="0.25">
      <c r="O314" s="354"/>
    </row>
    <row r="315" spans="15:15" x14ac:dyDescent="0.25">
      <c r="O315" s="354"/>
    </row>
    <row r="316" spans="15:15" x14ac:dyDescent="0.25">
      <c r="O316" s="354"/>
    </row>
    <row r="317" spans="15:15" x14ac:dyDescent="0.25">
      <c r="O317" s="354"/>
    </row>
    <row r="318" spans="15:15" x14ac:dyDescent="0.25">
      <c r="O318" s="354"/>
    </row>
    <row r="319" spans="15:15" x14ac:dyDescent="0.25">
      <c r="O319" s="354"/>
    </row>
    <row r="320" spans="15:15" x14ac:dyDescent="0.25">
      <c r="O320" s="354"/>
    </row>
    <row r="321" spans="15:15" x14ac:dyDescent="0.25">
      <c r="O321" s="354"/>
    </row>
    <row r="322" spans="15:15" x14ac:dyDescent="0.25">
      <c r="O322" s="354"/>
    </row>
    <row r="323" spans="15:15" x14ac:dyDescent="0.25">
      <c r="O323" s="354"/>
    </row>
    <row r="324" spans="15:15" x14ac:dyDescent="0.25">
      <c r="O324" s="354"/>
    </row>
    <row r="325" spans="15:15" x14ac:dyDescent="0.25">
      <c r="O325" s="354"/>
    </row>
    <row r="326" spans="15:15" x14ac:dyDescent="0.25">
      <c r="O326" s="354"/>
    </row>
    <row r="327" spans="15:15" x14ac:dyDescent="0.25">
      <c r="O327" s="354"/>
    </row>
    <row r="328" spans="15:15" x14ac:dyDescent="0.25">
      <c r="O328" s="354"/>
    </row>
    <row r="329" spans="15:15" x14ac:dyDescent="0.25">
      <c r="O329" s="354"/>
    </row>
    <row r="330" spans="15:15" x14ac:dyDescent="0.25">
      <c r="O330" s="354"/>
    </row>
    <row r="331" spans="15:15" x14ac:dyDescent="0.25">
      <c r="O331" s="354"/>
    </row>
    <row r="332" spans="15:15" x14ac:dyDescent="0.25">
      <c r="O332" s="354"/>
    </row>
    <row r="333" spans="15:15" x14ac:dyDescent="0.25">
      <c r="O333" s="354"/>
    </row>
    <row r="334" spans="15:15" x14ac:dyDescent="0.25">
      <c r="O334" s="354"/>
    </row>
    <row r="335" spans="15:15" x14ac:dyDescent="0.25">
      <c r="O335" s="354"/>
    </row>
    <row r="336" spans="15:15" x14ac:dyDescent="0.25">
      <c r="O336" s="354"/>
    </row>
    <row r="337" spans="15:15" x14ac:dyDescent="0.25">
      <c r="O337" s="354"/>
    </row>
    <row r="338" spans="15:15" x14ac:dyDescent="0.25">
      <c r="O338" s="354"/>
    </row>
    <row r="339" spans="15:15" x14ac:dyDescent="0.25">
      <c r="O339" s="354"/>
    </row>
    <row r="340" spans="15:15" x14ac:dyDescent="0.25">
      <c r="O340" s="354"/>
    </row>
    <row r="341" spans="15:15" x14ac:dyDescent="0.25">
      <c r="O341" s="354"/>
    </row>
    <row r="342" spans="15:15" x14ac:dyDescent="0.25">
      <c r="O342" s="354"/>
    </row>
    <row r="343" spans="15:15" x14ac:dyDescent="0.25">
      <c r="O343" s="354"/>
    </row>
    <row r="344" spans="15:15" x14ac:dyDescent="0.25">
      <c r="O344" s="354"/>
    </row>
    <row r="345" spans="15:15" x14ac:dyDescent="0.25">
      <c r="O345" s="354"/>
    </row>
    <row r="346" spans="15:15" x14ac:dyDescent="0.25">
      <c r="O346" s="354"/>
    </row>
    <row r="347" spans="15:15" x14ac:dyDescent="0.25">
      <c r="O347" s="354"/>
    </row>
    <row r="348" spans="15:15" x14ac:dyDescent="0.25">
      <c r="O348" s="354"/>
    </row>
    <row r="349" spans="15:15" x14ac:dyDescent="0.25">
      <c r="O349" s="354"/>
    </row>
    <row r="350" spans="15:15" x14ac:dyDescent="0.25">
      <c r="O350" s="354"/>
    </row>
    <row r="351" spans="15:15" x14ac:dyDescent="0.25">
      <c r="O351" s="354"/>
    </row>
    <row r="352" spans="15:15" x14ac:dyDescent="0.25">
      <c r="O352" s="354"/>
    </row>
    <row r="353" spans="15:15" x14ac:dyDescent="0.25">
      <c r="O353" s="354"/>
    </row>
    <row r="354" spans="15:15" x14ac:dyDescent="0.25">
      <c r="O354" s="354"/>
    </row>
    <row r="355" spans="15:15" x14ac:dyDescent="0.25">
      <c r="O355" s="354"/>
    </row>
    <row r="356" spans="15:15" x14ac:dyDescent="0.25">
      <c r="O356" s="354"/>
    </row>
    <row r="357" spans="15:15" x14ac:dyDescent="0.25">
      <c r="O357" s="354"/>
    </row>
    <row r="358" spans="15:15" x14ac:dyDescent="0.25">
      <c r="O358" s="354"/>
    </row>
    <row r="359" spans="15:15" x14ac:dyDescent="0.25">
      <c r="O359" s="354"/>
    </row>
    <row r="360" spans="15:15" x14ac:dyDescent="0.25">
      <c r="O360" s="354"/>
    </row>
    <row r="361" spans="15:15" x14ac:dyDescent="0.25">
      <c r="O361" s="354"/>
    </row>
    <row r="362" spans="15:15" x14ac:dyDescent="0.25">
      <c r="O362" s="354"/>
    </row>
    <row r="363" spans="15:15" x14ac:dyDescent="0.25">
      <c r="O363" s="354"/>
    </row>
    <row r="364" spans="15:15" x14ac:dyDescent="0.25">
      <c r="O364" s="354"/>
    </row>
    <row r="365" spans="15:15" x14ac:dyDescent="0.25">
      <c r="O365" s="354"/>
    </row>
    <row r="366" spans="15:15" x14ac:dyDescent="0.25">
      <c r="O366" s="354"/>
    </row>
    <row r="367" spans="15:15" x14ac:dyDescent="0.25">
      <c r="O367" s="354"/>
    </row>
    <row r="368" spans="15:15" x14ac:dyDescent="0.25">
      <c r="O368" s="354"/>
    </row>
    <row r="369" spans="15:15" x14ac:dyDescent="0.25">
      <c r="O369" s="354"/>
    </row>
    <row r="370" spans="15:15" x14ac:dyDescent="0.25">
      <c r="O370" s="354"/>
    </row>
    <row r="371" spans="15:15" x14ac:dyDescent="0.25">
      <c r="O371" s="354"/>
    </row>
    <row r="372" spans="15:15" x14ac:dyDescent="0.25">
      <c r="O372" s="354"/>
    </row>
    <row r="373" spans="15:15" x14ac:dyDescent="0.25">
      <c r="O373" s="354"/>
    </row>
    <row r="374" spans="15:15" x14ac:dyDescent="0.25">
      <c r="O374" s="354"/>
    </row>
    <row r="375" spans="15:15" x14ac:dyDescent="0.25">
      <c r="O375" s="354"/>
    </row>
    <row r="376" spans="15:15" x14ac:dyDescent="0.25">
      <c r="O376" s="354"/>
    </row>
    <row r="377" spans="15:15" x14ac:dyDescent="0.25">
      <c r="O377" s="354"/>
    </row>
    <row r="378" spans="15:15" x14ac:dyDescent="0.25">
      <c r="O378" s="354"/>
    </row>
    <row r="379" spans="15:15" x14ac:dyDescent="0.25">
      <c r="O379" s="354"/>
    </row>
    <row r="380" spans="15:15" x14ac:dyDescent="0.25">
      <c r="O380" s="354"/>
    </row>
    <row r="381" spans="15:15" x14ac:dyDescent="0.25">
      <c r="O381" s="354"/>
    </row>
    <row r="382" spans="15:15" x14ac:dyDescent="0.25">
      <c r="O382" s="354"/>
    </row>
    <row r="383" spans="15:15" x14ac:dyDescent="0.25">
      <c r="O383" s="354"/>
    </row>
    <row r="384" spans="15:15" x14ac:dyDescent="0.25">
      <c r="O384" s="354"/>
    </row>
    <row r="385" spans="15:15" x14ac:dyDescent="0.25">
      <c r="O385" s="354"/>
    </row>
    <row r="386" spans="15:15" x14ac:dyDescent="0.25">
      <c r="O386" s="354"/>
    </row>
    <row r="387" spans="15:15" x14ac:dyDescent="0.25">
      <c r="O387" s="354"/>
    </row>
    <row r="388" spans="15:15" x14ac:dyDescent="0.25">
      <c r="O388" s="354"/>
    </row>
    <row r="389" spans="15:15" x14ac:dyDescent="0.25">
      <c r="O389" s="354"/>
    </row>
    <row r="390" spans="15:15" x14ac:dyDescent="0.25">
      <c r="O390" s="354"/>
    </row>
    <row r="391" spans="15:15" x14ac:dyDescent="0.25">
      <c r="O391" s="354"/>
    </row>
    <row r="392" spans="15:15" x14ac:dyDescent="0.25">
      <c r="O392" s="354"/>
    </row>
    <row r="393" spans="15:15" x14ac:dyDescent="0.25">
      <c r="O393" s="354"/>
    </row>
    <row r="394" spans="15:15" x14ac:dyDescent="0.25">
      <c r="O394" s="354"/>
    </row>
    <row r="395" spans="15:15" x14ac:dyDescent="0.25">
      <c r="O395" s="354"/>
    </row>
    <row r="396" spans="15:15" x14ac:dyDescent="0.25">
      <c r="O396" s="354"/>
    </row>
    <row r="397" spans="15:15" x14ac:dyDescent="0.25">
      <c r="O397" s="354"/>
    </row>
    <row r="398" spans="15:15" x14ac:dyDescent="0.25">
      <c r="O398" s="354"/>
    </row>
    <row r="399" spans="15:15" x14ac:dyDescent="0.25">
      <c r="O399" s="354"/>
    </row>
    <row r="400" spans="15:15" x14ac:dyDescent="0.25">
      <c r="O400" s="354"/>
    </row>
    <row r="401" spans="15:15" x14ac:dyDescent="0.25">
      <c r="O401" s="354"/>
    </row>
    <row r="402" spans="15:15" x14ac:dyDescent="0.25">
      <c r="O402" s="354"/>
    </row>
    <row r="403" spans="15:15" x14ac:dyDescent="0.25">
      <c r="O403" s="354"/>
    </row>
    <row r="404" spans="15:15" x14ac:dyDescent="0.25">
      <c r="O404" s="354"/>
    </row>
    <row r="405" spans="15:15" x14ac:dyDescent="0.25">
      <c r="O405" s="354"/>
    </row>
    <row r="406" spans="15:15" x14ac:dyDescent="0.25">
      <c r="O406" s="354"/>
    </row>
    <row r="407" spans="15:15" x14ac:dyDescent="0.25">
      <c r="O407" s="354"/>
    </row>
    <row r="408" spans="15:15" x14ac:dyDescent="0.25">
      <c r="O408" s="354"/>
    </row>
    <row r="409" spans="15:15" x14ac:dyDescent="0.25">
      <c r="O409" s="354"/>
    </row>
    <row r="410" spans="15:15" x14ac:dyDescent="0.25">
      <c r="O410" s="354"/>
    </row>
    <row r="411" spans="15:15" x14ac:dyDescent="0.25">
      <c r="O411" s="354"/>
    </row>
    <row r="412" spans="15:15" x14ac:dyDescent="0.25">
      <c r="O412" s="354"/>
    </row>
    <row r="413" spans="15:15" x14ac:dyDescent="0.25">
      <c r="O413" s="354"/>
    </row>
    <row r="414" spans="15:15" x14ac:dyDescent="0.25">
      <c r="O414" s="354"/>
    </row>
    <row r="415" spans="15:15" x14ac:dyDescent="0.25">
      <c r="O415" s="354"/>
    </row>
    <row r="416" spans="15:15" x14ac:dyDescent="0.25">
      <c r="O416" s="354"/>
    </row>
    <row r="417" spans="15:15" x14ac:dyDescent="0.25">
      <c r="O417" s="354"/>
    </row>
    <row r="418" spans="15:15" x14ac:dyDescent="0.25">
      <c r="O418" s="354"/>
    </row>
    <row r="419" spans="15:15" x14ac:dyDescent="0.25">
      <c r="O419" s="354"/>
    </row>
    <row r="420" spans="15:15" x14ac:dyDescent="0.25">
      <c r="O420" s="354"/>
    </row>
    <row r="421" spans="15:15" x14ac:dyDescent="0.25">
      <c r="O421" s="354"/>
    </row>
    <row r="422" spans="15:15" x14ac:dyDescent="0.25">
      <c r="O422" s="354"/>
    </row>
    <row r="423" spans="15:15" x14ac:dyDescent="0.25">
      <c r="O423" s="354"/>
    </row>
    <row r="424" spans="15:15" x14ac:dyDescent="0.25">
      <c r="O424" s="354"/>
    </row>
    <row r="425" spans="15:15" x14ac:dyDescent="0.25">
      <c r="O425" s="354"/>
    </row>
    <row r="426" spans="15:15" x14ac:dyDescent="0.25">
      <c r="O426" s="354"/>
    </row>
    <row r="427" spans="15:15" x14ac:dyDescent="0.25">
      <c r="O427" s="354"/>
    </row>
    <row r="428" spans="15:15" x14ac:dyDescent="0.25">
      <c r="O428" s="354"/>
    </row>
    <row r="429" spans="15:15" x14ac:dyDescent="0.25">
      <c r="O429" s="354"/>
    </row>
    <row r="430" spans="15:15" x14ac:dyDescent="0.25">
      <c r="O430" s="354"/>
    </row>
    <row r="431" spans="15:15" x14ac:dyDescent="0.25">
      <c r="O431" s="354"/>
    </row>
    <row r="432" spans="15:15" x14ac:dyDescent="0.25">
      <c r="O432" s="354"/>
    </row>
    <row r="433" spans="15:15" x14ac:dyDescent="0.25">
      <c r="O433" s="354"/>
    </row>
    <row r="434" spans="15:15" x14ac:dyDescent="0.25">
      <c r="O434" s="354"/>
    </row>
    <row r="435" spans="15:15" x14ac:dyDescent="0.25">
      <c r="O435" s="354"/>
    </row>
    <row r="436" spans="15:15" x14ac:dyDescent="0.25">
      <c r="O436" s="354"/>
    </row>
    <row r="437" spans="15:15" x14ac:dyDescent="0.25">
      <c r="O437" s="354"/>
    </row>
    <row r="438" spans="15:15" x14ac:dyDescent="0.25">
      <c r="O438" s="354"/>
    </row>
    <row r="439" spans="15:15" x14ac:dyDescent="0.25">
      <c r="O439" s="354"/>
    </row>
    <row r="440" spans="15:15" x14ac:dyDescent="0.25">
      <c r="O440" s="354"/>
    </row>
    <row r="441" spans="15:15" x14ac:dyDescent="0.25">
      <c r="O441" s="354"/>
    </row>
    <row r="442" spans="15:15" x14ac:dyDescent="0.25">
      <c r="O442" s="354"/>
    </row>
    <row r="443" spans="15:15" x14ac:dyDescent="0.25">
      <c r="O443" s="354"/>
    </row>
    <row r="444" spans="15:15" x14ac:dyDescent="0.25">
      <c r="O444" s="354"/>
    </row>
    <row r="445" spans="15:15" x14ac:dyDescent="0.25">
      <c r="O445" s="354"/>
    </row>
    <row r="446" spans="15:15" x14ac:dyDescent="0.25">
      <c r="O446" s="354"/>
    </row>
    <row r="447" spans="15:15" x14ac:dyDescent="0.25">
      <c r="O447" s="354"/>
    </row>
    <row r="448" spans="15:15" x14ac:dyDescent="0.25">
      <c r="O448" s="354"/>
    </row>
    <row r="449" spans="15:15" x14ac:dyDescent="0.25">
      <c r="O449" s="354"/>
    </row>
    <row r="450" spans="15:15" x14ac:dyDescent="0.25">
      <c r="O450" s="354"/>
    </row>
    <row r="451" spans="15:15" x14ac:dyDescent="0.25">
      <c r="O451" s="354"/>
    </row>
    <row r="452" spans="15:15" x14ac:dyDescent="0.25">
      <c r="O452" s="354"/>
    </row>
    <row r="453" spans="15:15" x14ac:dyDescent="0.25">
      <c r="O453" s="354"/>
    </row>
    <row r="454" spans="15:15" x14ac:dyDescent="0.25">
      <c r="O454" s="354"/>
    </row>
    <row r="455" spans="15:15" x14ac:dyDescent="0.25">
      <c r="O455" s="354"/>
    </row>
    <row r="456" spans="15:15" x14ac:dyDescent="0.25">
      <c r="O456" s="354"/>
    </row>
    <row r="457" spans="15:15" x14ac:dyDescent="0.25">
      <c r="O457" s="354"/>
    </row>
    <row r="458" spans="15:15" x14ac:dyDescent="0.25">
      <c r="O458" s="354"/>
    </row>
    <row r="459" spans="15:15" x14ac:dyDescent="0.25">
      <c r="O459" s="354"/>
    </row>
    <row r="460" spans="15:15" x14ac:dyDescent="0.25">
      <c r="O460" s="354"/>
    </row>
    <row r="461" spans="15:15" x14ac:dyDescent="0.25">
      <c r="O461" s="354"/>
    </row>
    <row r="462" spans="15:15" x14ac:dyDescent="0.25">
      <c r="O462" s="354"/>
    </row>
    <row r="463" spans="15:15" x14ac:dyDescent="0.25">
      <c r="O463" s="354"/>
    </row>
    <row r="464" spans="15:15" x14ac:dyDescent="0.25">
      <c r="O464" s="354"/>
    </row>
    <row r="465" spans="15:15" x14ac:dyDescent="0.25">
      <c r="O465" s="354"/>
    </row>
    <row r="466" spans="15:15" x14ac:dyDescent="0.25">
      <c r="O466" s="354"/>
    </row>
    <row r="467" spans="15:15" x14ac:dyDescent="0.25">
      <c r="O467" s="354"/>
    </row>
    <row r="468" spans="15:15" x14ac:dyDescent="0.25">
      <c r="O468" s="354"/>
    </row>
    <row r="469" spans="15:15" x14ac:dyDescent="0.25">
      <c r="O469" s="354"/>
    </row>
    <row r="470" spans="15:15" x14ac:dyDescent="0.25">
      <c r="O470" s="354"/>
    </row>
    <row r="471" spans="15:15" x14ac:dyDescent="0.25">
      <c r="O471" s="354"/>
    </row>
    <row r="472" spans="15:15" x14ac:dyDescent="0.25">
      <c r="O472" s="354"/>
    </row>
    <row r="473" spans="15:15" x14ac:dyDescent="0.25">
      <c r="O473" s="354"/>
    </row>
    <row r="474" spans="15:15" x14ac:dyDescent="0.25">
      <c r="O474" s="354"/>
    </row>
    <row r="475" spans="15:15" x14ac:dyDescent="0.25">
      <c r="O475" s="354"/>
    </row>
    <row r="476" spans="15:15" x14ac:dyDescent="0.25">
      <c r="O476" s="354"/>
    </row>
    <row r="477" spans="15:15" x14ac:dyDescent="0.25">
      <c r="O477" s="354"/>
    </row>
    <row r="478" spans="15:15" x14ac:dyDescent="0.25">
      <c r="O478" s="354"/>
    </row>
    <row r="479" spans="15:15" x14ac:dyDescent="0.25">
      <c r="O479" s="354"/>
    </row>
    <row r="480" spans="15:15" x14ac:dyDescent="0.25">
      <c r="O480" s="354"/>
    </row>
    <row r="481" spans="15:15" x14ac:dyDescent="0.25">
      <c r="O481" s="354"/>
    </row>
    <row r="482" spans="15:15" x14ac:dyDescent="0.25">
      <c r="O482" s="354"/>
    </row>
    <row r="483" spans="15:15" x14ac:dyDescent="0.25">
      <c r="O483" s="354"/>
    </row>
    <row r="484" spans="15:15" x14ac:dyDescent="0.25">
      <c r="O484" s="354"/>
    </row>
    <row r="485" spans="15:15" x14ac:dyDescent="0.25">
      <c r="O485" s="354"/>
    </row>
    <row r="486" spans="15:15" x14ac:dyDescent="0.25">
      <c r="O486" s="354"/>
    </row>
    <row r="487" spans="15:15" x14ac:dyDescent="0.25">
      <c r="O487" s="354"/>
    </row>
    <row r="488" spans="15:15" x14ac:dyDescent="0.25">
      <c r="O488" s="354"/>
    </row>
    <row r="489" spans="15:15" x14ac:dyDescent="0.25">
      <c r="O489" s="354"/>
    </row>
    <row r="490" spans="15:15" x14ac:dyDescent="0.25">
      <c r="O490" s="354"/>
    </row>
    <row r="491" spans="15:15" x14ac:dyDescent="0.25">
      <c r="O491" s="354"/>
    </row>
    <row r="492" spans="15:15" x14ac:dyDescent="0.25">
      <c r="O492" s="354"/>
    </row>
    <row r="493" spans="15:15" x14ac:dyDescent="0.25">
      <c r="O493" s="354"/>
    </row>
    <row r="494" spans="15:15" x14ac:dyDescent="0.25">
      <c r="O494" s="354"/>
    </row>
    <row r="495" spans="15:15" x14ac:dyDescent="0.25">
      <c r="O495" s="354"/>
    </row>
    <row r="496" spans="15:15" x14ac:dyDescent="0.25">
      <c r="O496" s="354"/>
    </row>
    <row r="497" spans="15:15" x14ac:dyDescent="0.25">
      <c r="O497" s="354"/>
    </row>
    <row r="498" spans="15:15" x14ac:dyDescent="0.25">
      <c r="O498" s="354"/>
    </row>
    <row r="499" spans="15:15" x14ac:dyDescent="0.25">
      <c r="O499" s="354"/>
    </row>
    <row r="500" spans="15:15" x14ac:dyDescent="0.25">
      <c r="O500" s="354"/>
    </row>
    <row r="501" spans="15:15" x14ac:dyDescent="0.25">
      <c r="O501" s="354"/>
    </row>
    <row r="502" spans="15:15" x14ac:dyDescent="0.25">
      <c r="O502" s="354"/>
    </row>
    <row r="503" spans="15:15" x14ac:dyDescent="0.25">
      <c r="O503" s="354"/>
    </row>
    <row r="504" spans="15:15" x14ac:dyDescent="0.25">
      <c r="O504" s="354"/>
    </row>
    <row r="505" spans="15:15" x14ac:dyDescent="0.25">
      <c r="O505" s="354"/>
    </row>
    <row r="506" spans="15:15" x14ac:dyDescent="0.25">
      <c r="O506" s="354"/>
    </row>
    <row r="507" spans="15:15" x14ac:dyDescent="0.25">
      <c r="O507" s="354"/>
    </row>
    <row r="508" spans="15:15" x14ac:dyDescent="0.25">
      <c r="O508" s="354"/>
    </row>
    <row r="509" spans="15:15" x14ac:dyDescent="0.25">
      <c r="O509" s="354"/>
    </row>
    <row r="510" spans="15:15" x14ac:dyDescent="0.25">
      <c r="O510" s="354"/>
    </row>
    <row r="511" spans="15:15" x14ac:dyDescent="0.25">
      <c r="O511" s="354"/>
    </row>
    <row r="512" spans="15:15" x14ac:dyDescent="0.25">
      <c r="O512" s="354"/>
    </row>
    <row r="513" spans="15:15" x14ac:dyDescent="0.25">
      <c r="O513" s="354"/>
    </row>
    <row r="514" spans="15:15" x14ac:dyDescent="0.25">
      <c r="O514" s="354"/>
    </row>
    <row r="515" spans="15:15" x14ac:dyDescent="0.25">
      <c r="O515" s="354"/>
    </row>
    <row r="516" spans="15:15" x14ac:dyDescent="0.25">
      <c r="O516" s="354"/>
    </row>
    <row r="517" spans="15:15" x14ac:dyDescent="0.25">
      <c r="O517" s="354"/>
    </row>
    <row r="518" spans="15:15" x14ac:dyDescent="0.25">
      <c r="O518" s="354"/>
    </row>
    <row r="519" spans="15:15" x14ac:dyDescent="0.25">
      <c r="O519" s="354"/>
    </row>
    <row r="520" spans="15:15" x14ac:dyDescent="0.25">
      <c r="O520" s="354"/>
    </row>
    <row r="521" spans="15:15" x14ac:dyDescent="0.25">
      <c r="O521" s="354"/>
    </row>
    <row r="522" spans="15:15" x14ac:dyDescent="0.25">
      <c r="O522" s="354"/>
    </row>
    <row r="523" spans="15:15" x14ac:dyDescent="0.25">
      <c r="O523" s="354"/>
    </row>
    <row r="524" spans="15:15" x14ac:dyDescent="0.25">
      <c r="O524" s="354"/>
    </row>
    <row r="525" spans="15:15" x14ac:dyDescent="0.25">
      <c r="O525" s="354"/>
    </row>
    <row r="526" spans="15:15" x14ac:dyDescent="0.25">
      <c r="O526" s="354"/>
    </row>
    <row r="527" spans="15:15" x14ac:dyDescent="0.25">
      <c r="O527" s="354"/>
    </row>
    <row r="528" spans="15:15" x14ac:dyDescent="0.25">
      <c r="O528" s="354"/>
    </row>
    <row r="529" spans="15:15" x14ac:dyDescent="0.25">
      <c r="O529" s="354"/>
    </row>
    <row r="530" spans="15:15" x14ac:dyDescent="0.25">
      <c r="O530" s="354"/>
    </row>
    <row r="531" spans="15:15" x14ac:dyDescent="0.25">
      <c r="O531" s="354"/>
    </row>
    <row r="532" spans="15:15" x14ac:dyDescent="0.25">
      <c r="O532" s="354"/>
    </row>
    <row r="533" spans="15:15" x14ac:dyDescent="0.25">
      <c r="O533" s="354"/>
    </row>
    <row r="534" spans="15:15" x14ac:dyDescent="0.25">
      <c r="O534" s="354"/>
    </row>
    <row r="535" spans="15:15" x14ac:dyDescent="0.25">
      <c r="O535" s="354"/>
    </row>
    <row r="536" spans="15:15" x14ac:dyDescent="0.25">
      <c r="O536" s="354"/>
    </row>
    <row r="537" spans="15:15" x14ac:dyDescent="0.25">
      <c r="O537" s="354"/>
    </row>
    <row r="538" spans="15:15" x14ac:dyDescent="0.25">
      <c r="O538" s="354"/>
    </row>
    <row r="539" spans="15:15" x14ac:dyDescent="0.25">
      <c r="O539" s="354"/>
    </row>
    <row r="540" spans="15:15" x14ac:dyDescent="0.25">
      <c r="O540" s="354"/>
    </row>
    <row r="541" spans="15:15" x14ac:dyDescent="0.25">
      <c r="O541" s="354"/>
    </row>
    <row r="542" spans="15:15" x14ac:dyDescent="0.25">
      <c r="O542" s="354"/>
    </row>
    <row r="543" spans="15:15" x14ac:dyDescent="0.25">
      <c r="O543" s="354"/>
    </row>
    <row r="544" spans="15:15" x14ac:dyDescent="0.25">
      <c r="O544" s="354"/>
    </row>
    <row r="545" spans="15:15" x14ac:dyDescent="0.25">
      <c r="O545" s="354"/>
    </row>
    <row r="546" spans="15:15" x14ac:dyDescent="0.25">
      <c r="O546" s="354"/>
    </row>
    <row r="547" spans="15:15" x14ac:dyDescent="0.25">
      <c r="O547" s="354"/>
    </row>
    <row r="548" spans="15:15" x14ac:dyDescent="0.25">
      <c r="O548" s="354"/>
    </row>
    <row r="549" spans="15:15" x14ac:dyDescent="0.25">
      <c r="O549" s="354"/>
    </row>
    <row r="550" spans="15:15" x14ac:dyDescent="0.25">
      <c r="O550" s="354"/>
    </row>
    <row r="551" spans="15:15" x14ac:dyDescent="0.25">
      <c r="O551" s="354"/>
    </row>
    <row r="552" spans="15:15" x14ac:dyDescent="0.25">
      <c r="O552" s="354"/>
    </row>
    <row r="553" spans="15:15" x14ac:dyDescent="0.25">
      <c r="O553" s="354"/>
    </row>
    <row r="554" spans="15:15" x14ac:dyDescent="0.25">
      <c r="O554" s="354"/>
    </row>
    <row r="555" spans="15:15" x14ac:dyDescent="0.25">
      <c r="O555" s="354"/>
    </row>
    <row r="556" spans="15:15" x14ac:dyDescent="0.25">
      <c r="O556" s="354"/>
    </row>
    <row r="557" spans="15:15" x14ac:dyDescent="0.25">
      <c r="O557" s="354"/>
    </row>
    <row r="558" spans="15:15" x14ac:dyDescent="0.25">
      <c r="O558" s="354"/>
    </row>
    <row r="559" spans="15:15" x14ac:dyDescent="0.25">
      <c r="O559" s="354"/>
    </row>
    <row r="560" spans="15:15" x14ac:dyDescent="0.25">
      <c r="O560" s="354"/>
    </row>
    <row r="561" spans="15:15" x14ac:dyDescent="0.25">
      <c r="O561" s="354"/>
    </row>
    <row r="562" spans="15:15" x14ac:dyDescent="0.25">
      <c r="O562" s="354"/>
    </row>
    <row r="563" spans="15:15" x14ac:dyDescent="0.25">
      <c r="O563" s="354"/>
    </row>
    <row r="564" spans="15:15" x14ac:dyDescent="0.25">
      <c r="O564" s="354"/>
    </row>
    <row r="565" spans="15:15" x14ac:dyDescent="0.25">
      <c r="O565" s="354"/>
    </row>
    <row r="566" spans="15:15" x14ac:dyDescent="0.25">
      <c r="O566" s="354"/>
    </row>
    <row r="567" spans="15:15" x14ac:dyDescent="0.25">
      <c r="O567" s="354"/>
    </row>
    <row r="568" spans="15:15" x14ac:dyDescent="0.25">
      <c r="O568" s="354"/>
    </row>
    <row r="569" spans="15:15" x14ac:dyDescent="0.25">
      <c r="O569" s="354"/>
    </row>
    <row r="570" spans="15:15" x14ac:dyDescent="0.25">
      <c r="O570" s="354"/>
    </row>
    <row r="571" spans="15:15" x14ac:dyDescent="0.25">
      <c r="O571" s="354"/>
    </row>
    <row r="572" spans="15:15" x14ac:dyDescent="0.25">
      <c r="O572" s="354"/>
    </row>
    <row r="573" spans="15:15" x14ac:dyDescent="0.25">
      <c r="O573" s="354"/>
    </row>
    <row r="574" spans="15:15" x14ac:dyDescent="0.25">
      <c r="O574" s="354"/>
    </row>
    <row r="575" spans="15:15" x14ac:dyDescent="0.25">
      <c r="O575" s="354"/>
    </row>
    <row r="576" spans="15:15" x14ac:dyDescent="0.25">
      <c r="O576" s="354"/>
    </row>
    <row r="577" spans="15:15" x14ac:dyDescent="0.25">
      <c r="O577" s="354"/>
    </row>
    <row r="578" spans="15:15" x14ac:dyDescent="0.25">
      <c r="O578" s="354"/>
    </row>
    <row r="579" spans="15:15" x14ac:dyDescent="0.25">
      <c r="O579" s="354"/>
    </row>
    <row r="580" spans="15:15" x14ac:dyDescent="0.25">
      <c r="O580" s="354"/>
    </row>
    <row r="581" spans="15:15" x14ac:dyDescent="0.25">
      <c r="O581" s="354"/>
    </row>
    <row r="582" spans="15:15" x14ac:dyDescent="0.25">
      <c r="O582" s="354"/>
    </row>
    <row r="583" spans="15:15" x14ac:dyDescent="0.25">
      <c r="O583" s="354"/>
    </row>
    <row r="584" spans="15:15" x14ac:dyDescent="0.25">
      <c r="O584" s="354"/>
    </row>
    <row r="585" spans="15:15" x14ac:dyDescent="0.25">
      <c r="O585" s="354"/>
    </row>
    <row r="586" spans="15:15" x14ac:dyDescent="0.25">
      <c r="O586" s="354"/>
    </row>
    <row r="587" spans="15:15" x14ac:dyDescent="0.25">
      <c r="O587" s="354"/>
    </row>
    <row r="588" spans="15:15" x14ac:dyDescent="0.25">
      <c r="O588" s="354"/>
    </row>
    <row r="589" spans="15:15" x14ac:dyDescent="0.25">
      <c r="O589" s="354"/>
    </row>
    <row r="590" spans="15:15" x14ac:dyDescent="0.25">
      <c r="O590" s="354"/>
    </row>
    <row r="591" spans="15:15" x14ac:dyDescent="0.25">
      <c r="O591" s="354"/>
    </row>
    <row r="592" spans="15:15" x14ac:dyDescent="0.25">
      <c r="O592" s="354"/>
    </row>
    <row r="593" spans="15:15" x14ac:dyDescent="0.25">
      <c r="O593" s="354"/>
    </row>
    <row r="594" spans="15:15" x14ac:dyDescent="0.25">
      <c r="O594" s="354"/>
    </row>
    <row r="595" spans="15:15" x14ac:dyDescent="0.25">
      <c r="O595" s="354"/>
    </row>
    <row r="596" spans="15:15" x14ac:dyDescent="0.25">
      <c r="O596" s="354"/>
    </row>
    <row r="597" spans="15:15" x14ac:dyDescent="0.25">
      <c r="O597" s="354"/>
    </row>
    <row r="598" spans="15:15" x14ac:dyDescent="0.25">
      <c r="O598" s="354"/>
    </row>
    <row r="599" spans="15:15" x14ac:dyDescent="0.25">
      <c r="O599" s="354"/>
    </row>
    <row r="600" spans="15:15" x14ac:dyDescent="0.25">
      <c r="O600" s="354"/>
    </row>
    <row r="601" spans="15:15" x14ac:dyDescent="0.25">
      <c r="O601" s="354"/>
    </row>
    <row r="602" spans="15:15" x14ac:dyDescent="0.25">
      <c r="O602" s="354"/>
    </row>
    <row r="603" spans="15:15" x14ac:dyDescent="0.25">
      <c r="O603" s="354"/>
    </row>
    <row r="604" spans="15:15" x14ac:dyDescent="0.25">
      <c r="O604" s="354"/>
    </row>
    <row r="605" spans="15:15" x14ac:dyDescent="0.25">
      <c r="O605" s="354"/>
    </row>
    <row r="606" spans="15:15" x14ac:dyDescent="0.25">
      <c r="O606" s="354"/>
    </row>
    <row r="607" spans="15:15" x14ac:dyDescent="0.25">
      <c r="O607" s="354"/>
    </row>
    <row r="608" spans="15:15" x14ac:dyDescent="0.25">
      <c r="O608" s="354"/>
    </row>
    <row r="609" spans="15:15" x14ac:dyDescent="0.25">
      <c r="O609" s="354"/>
    </row>
    <row r="610" spans="15:15" x14ac:dyDescent="0.25">
      <c r="O610" s="354"/>
    </row>
    <row r="611" spans="15:15" x14ac:dyDescent="0.25">
      <c r="O611" s="354"/>
    </row>
    <row r="612" spans="15:15" x14ac:dyDescent="0.25">
      <c r="O612" s="354"/>
    </row>
    <row r="613" spans="15:15" x14ac:dyDescent="0.25">
      <c r="O613" s="354"/>
    </row>
    <row r="614" spans="15:15" x14ac:dyDescent="0.25">
      <c r="O614" s="354"/>
    </row>
    <row r="615" spans="15:15" x14ac:dyDescent="0.25">
      <c r="O615" s="354"/>
    </row>
    <row r="616" spans="15:15" x14ac:dyDescent="0.25">
      <c r="O616" s="354"/>
    </row>
    <row r="617" spans="15:15" x14ac:dyDescent="0.25">
      <c r="O617" s="354"/>
    </row>
    <row r="618" spans="15:15" x14ac:dyDescent="0.25">
      <c r="O618" s="354"/>
    </row>
    <row r="619" spans="15:15" x14ac:dyDescent="0.25">
      <c r="O619" s="354"/>
    </row>
    <row r="620" spans="15:15" x14ac:dyDescent="0.25">
      <c r="O620" s="354"/>
    </row>
    <row r="621" spans="15:15" x14ac:dyDescent="0.25">
      <c r="O621" s="354"/>
    </row>
    <row r="622" spans="15:15" x14ac:dyDescent="0.25">
      <c r="O622" s="354"/>
    </row>
    <row r="623" spans="15:15" x14ac:dyDescent="0.25">
      <c r="O623" s="354"/>
    </row>
    <row r="624" spans="15:15" x14ac:dyDescent="0.25">
      <c r="O624" s="354"/>
    </row>
    <row r="625" spans="15:15" x14ac:dyDescent="0.25">
      <c r="O625" s="354"/>
    </row>
    <row r="626" spans="15:15" x14ac:dyDescent="0.25">
      <c r="O626" s="354"/>
    </row>
    <row r="627" spans="15:15" x14ac:dyDescent="0.25">
      <c r="O627" s="354"/>
    </row>
    <row r="628" spans="15:15" x14ac:dyDescent="0.25">
      <c r="O628" s="354"/>
    </row>
    <row r="629" spans="15:15" x14ac:dyDescent="0.25">
      <c r="O629" s="354"/>
    </row>
    <row r="630" spans="15:15" x14ac:dyDescent="0.25">
      <c r="O630" s="354"/>
    </row>
    <row r="631" spans="15:15" x14ac:dyDescent="0.25">
      <c r="O631" s="354"/>
    </row>
    <row r="632" spans="15:15" x14ac:dyDescent="0.25">
      <c r="O632" s="354"/>
    </row>
    <row r="633" spans="15:15" x14ac:dyDescent="0.25">
      <c r="O633" s="354"/>
    </row>
    <row r="634" spans="15:15" x14ac:dyDescent="0.25">
      <c r="O634" s="354"/>
    </row>
    <row r="635" spans="15:15" x14ac:dyDescent="0.25">
      <c r="O635" s="354"/>
    </row>
    <row r="636" spans="15:15" x14ac:dyDescent="0.25">
      <c r="O636" s="354"/>
    </row>
    <row r="637" spans="15:15" x14ac:dyDescent="0.25">
      <c r="O637" s="354"/>
    </row>
    <row r="638" spans="15:15" x14ac:dyDescent="0.25">
      <c r="O638" s="354"/>
    </row>
    <row r="639" spans="15:15" x14ac:dyDescent="0.25">
      <c r="O639" s="354"/>
    </row>
    <row r="640" spans="15:15" x14ac:dyDescent="0.25">
      <c r="O640" s="354"/>
    </row>
    <row r="641" spans="15:15" x14ac:dyDescent="0.25">
      <c r="O641" s="354"/>
    </row>
    <row r="642" spans="15:15" x14ac:dyDescent="0.25">
      <c r="O642" s="354"/>
    </row>
    <row r="643" spans="15:15" x14ac:dyDescent="0.25">
      <c r="O643" s="354"/>
    </row>
    <row r="644" spans="15:15" x14ac:dyDescent="0.25">
      <c r="O644" s="354"/>
    </row>
    <row r="645" spans="15:15" x14ac:dyDescent="0.25">
      <c r="O645" s="354"/>
    </row>
    <row r="646" spans="15:15" x14ac:dyDescent="0.25">
      <c r="O646" s="354"/>
    </row>
    <row r="647" spans="15:15" x14ac:dyDescent="0.25">
      <c r="O647" s="354"/>
    </row>
    <row r="648" spans="15:15" x14ac:dyDescent="0.25">
      <c r="O648" s="354"/>
    </row>
    <row r="649" spans="15:15" x14ac:dyDescent="0.25">
      <c r="O649" s="354"/>
    </row>
    <row r="650" spans="15:15" x14ac:dyDescent="0.25">
      <c r="O650" s="354"/>
    </row>
    <row r="651" spans="15:15" x14ac:dyDescent="0.25">
      <c r="O651" s="354"/>
    </row>
    <row r="652" spans="15:15" x14ac:dyDescent="0.25">
      <c r="O652" s="354"/>
    </row>
    <row r="653" spans="15:15" x14ac:dyDescent="0.25">
      <c r="O653" s="354"/>
    </row>
    <row r="654" spans="15:15" x14ac:dyDescent="0.25">
      <c r="O654" s="354"/>
    </row>
    <row r="655" spans="15:15" x14ac:dyDescent="0.25">
      <c r="O655" s="354"/>
    </row>
    <row r="656" spans="15:15" x14ac:dyDescent="0.25">
      <c r="O656" s="354"/>
    </row>
    <row r="657" spans="15:15" x14ac:dyDescent="0.25">
      <c r="O657" s="354"/>
    </row>
    <row r="658" spans="15:15" x14ac:dyDescent="0.25">
      <c r="O658" s="354"/>
    </row>
    <row r="659" spans="15:15" x14ac:dyDescent="0.25">
      <c r="O659" s="354"/>
    </row>
    <row r="660" spans="15:15" x14ac:dyDescent="0.25">
      <c r="O660" s="354"/>
    </row>
    <row r="661" spans="15:15" x14ac:dyDescent="0.25">
      <c r="O661" s="354"/>
    </row>
    <row r="662" spans="15:15" x14ac:dyDescent="0.25">
      <c r="O662" s="354"/>
    </row>
    <row r="663" spans="15:15" x14ac:dyDescent="0.25">
      <c r="O663" s="354"/>
    </row>
    <row r="664" spans="15:15" x14ac:dyDescent="0.25">
      <c r="O664" s="354"/>
    </row>
    <row r="665" spans="15:15" x14ac:dyDescent="0.25">
      <c r="O665" s="354"/>
    </row>
    <row r="666" spans="15:15" x14ac:dyDescent="0.25">
      <c r="O666" s="354"/>
    </row>
    <row r="667" spans="15:15" x14ac:dyDescent="0.25">
      <c r="O667" s="354"/>
    </row>
    <row r="668" spans="15:15" x14ac:dyDescent="0.25">
      <c r="O668" s="354"/>
    </row>
    <row r="669" spans="15:15" x14ac:dyDescent="0.25">
      <c r="O669" s="354"/>
    </row>
    <row r="670" spans="15:15" x14ac:dyDescent="0.25">
      <c r="O670" s="354"/>
    </row>
    <row r="671" spans="15:15" x14ac:dyDescent="0.25">
      <c r="O671" s="354"/>
    </row>
    <row r="672" spans="15:15" x14ac:dyDescent="0.25">
      <c r="O672" s="354"/>
    </row>
    <row r="673" spans="15:15" x14ac:dyDescent="0.25">
      <c r="O673" s="354"/>
    </row>
    <row r="674" spans="15:15" x14ac:dyDescent="0.25">
      <c r="O674" s="354"/>
    </row>
    <row r="675" spans="15:15" x14ac:dyDescent="0.25">
      <c r="O675" s="354"/>
    </row>
    <row r="676" spans="15:15" x14ac:dyDescent="0.25">
      <c r="O676" s="354"/>
    </row>
    <row r="677" spans="15:15" x14ac:dyDescent="0.25">
      <c r="O677" s="354"/>
    </row>
    <row r="678" spans="15:15" x14ac:dyDescent="0.25">
      <c r="O678" s="354"/>
    </row>
    <row r="679" spans="15:15" x14ac:dyDescent="0.25">
      <c r="O679" s="354"/>
    </row>
    <row r="680" spans="15:15" x14ac:dyDescent="0.25">
      <c r="O680" s="354"/>
    </row>
    <row r="681" spans="15:15" x14ac:dyDescent="0.25">
      <c r="O681" s="354"/>
    </row>
    <row r="682" spans="15:15" x14ac:dyDescent="0.25">
      <c r="O682" s="354"/>
    </row>
    <row r="683" spans="15:15" x14ac:dyDescent="0.25">
      <c r="O683" s="354"/>
    </row>
    <row r="684" spans="15:15" x14ac:dyDescent="0.25">
      <c r="O684" s="354"/>
    </row>
    <row r="685" spans="15:15" x14ac:dyDescent="0.25">
      <c r="O685" s="354"/>
    </row>
    <row r="686" spans="15:15" x14ac:dyDescent="0.25">
      <c r="O686" s="354"/>
    </row>
    <row r="687" spans="15:15" x14ac:dyDescent="0.25">
      <c r="O687" s="354"/>
    </row>
    <row r="688" spans="15:15" x14ac:dyDescent="0.25">
      <c r="O688" s="354"/>
    </row>
    <row r="689" spans="15:15" x14ac:dyDescent="0.25">
      <c r="O689" s="354"/>
    </row>
    <row r="690" spans="15:15" x14ac:dyDescent="0.25">
      <c r="O690" s="354"/>
    </row>
    <row r="691" spans="15:15" x14ac:dyDescent="0.25">
      <c r="O691" s="354"/>
    </row>
    <row r="692" spans="15:15" x14ac:dyDescent="0.25">
      <c r="O692" s="354"/>
    </row>
    <row r="693" spans="15:15" x14ac:dyDescent="0.25">
      <c r="O693" s="354"/>
    </row>
    <row r="694" spans="15:15" x14ac:dyDescent="0.25">
      <c r="O694" s="354"/>
    </row>
    <row r="695" spans="15:15" x14ac:dyDescent="0.25">
      <c r="O695" s="354"/>
    </row>
    <row r="696" spans="15:15" x14ac:dyDescent="0.25">
      <c r="O696" s="354"/>
    </row>
    <row r="697" spans="15:15" x14ac:dyDescent="0.25">
      <c r="O697" s="354"/>
    </row>
    <row r="698" spans="15:15" x14ac:dyDescent="0.25">
      <c r="O698" s="354"/>
    </row>
    <row r="699" spans="15:15" x14ac:dyDescent="0.25">
      <c r="O699" s="354"/>
    </row>
    <row r="700" spans="15:15" x14ac:dyDescent="0.25">
      <c r="O700" s="354"/>
    </row>
    <row r="701" spans="15:15" x14ac:dyDescent="0.25">
      <c r="O701" s="354"/>
    </row>
    <row r="702" spans="15:15" x14ac:dyDescent="0.25">
      <c r="O702" s="354"/>
    </row>
    <row r="703" spans="15:15" x14ac:dyDescent="0.25">
      <c r="O703" s="354"/>
    </row>
    <row r="704" spans="15:15" x14ac:dyDescent="0.25">
      <c r="O704" s="354"/>
    </row>
    <row r="705" spans="9:15" x14ac:dyDescent="0.25">
      <c r="O705" s="354"/>
    </row>
    <row r="706" spans="9:15" x14ac:dyDescent="0.25">
      <c r="O706" s="354"/>
    </row>
    <row r="707" spans="9:15" x14ac:dyDescent="0.25">
      <c r="O707" s="354"/>
    </row>
    <row r="708" spans="9:15" x14ac:dyDescent="0.25">
      <c r="I708" s="354"/>
      <c r="J708" s="354"/>
      <c r="O708" s="354"/>
    </row>
    <row r="709" spans="9:15" x14ac:dyDescent="0.25">
      <c r="O709" s="354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F18" sqref="F18"/>
    </sheetView>
  </sheetViews>
  <sheetFormatPr defaultRowHeight="15" x14ac:dyDescent="0.25"/>
  <cols>
    <col min="1" max="1" width="23.5703125" customWidth="1"/>
    <col min="2" max="2" width="9.5703125" customWidth="1"/>
  </cols>
  <sheetData>
    <row r="1" spans="1:5" x14ac:dyDescent="0.25">
      <c r="A1" t="s">
        <v>8</v>
      </c>
      <c r="B1" s="386" t="s">
        <v>4</v>
      </c>
      <c r="C1" s="386"/>
      <c r="D1" s="386"/>
      <c r="E1" s="386"/>
    </row>
    <row r="2" spans="1:5" x14ac:dyDescent="0.25">
      <c r="A2" t="s">
        <v>9</v>
      </c>
      <c r="B2" s="387" t="s">
        <v>5</v>
      </c>
      <c r="C2" s="387"/>
    </row>
    <row r="4" spans="1:5" ht="15.75" thickBot="1" x14ac:dyDescent="0.3">
      <c r="B4" s="5"/>
    </row>
    <row r="5" spans="1:5" x14ac:dyDescent="0.25">
      <c r="A5" s="7" t="s">
        <v>6</v>
      </c>
      <c r="B5" s="8">
        <v>2017</v>
      </c>
      <c r="C5" s="8">
        <v>2018</v>
      </c>
      <c r="D5" s="14">
        <v>2019</v>
      </c>
      <c r="E5" s="25" t="s">
        <v>7</v>
      </c>
    </row>
    <row r="6" spans="1:5" x14ac:dyDescent="0.25">
      <c r="A6" s="9" t="s">
        <v>10</v>
      </c>
      <c r="B6" s="10"/>
      <c r="C6" s="10"/>
      <c r="D6" s="12"/>
      <c r="E6" s="15"/>
    </row>
    <row r="7" spans="1:5" x14ac:dyDescent="0.25">
      <c r="A7" s="9"/>
      <c r="B7" s="10"/>
      <c r="C7" s="10"/>
      <c r="D7" s="12"/>
      <c r="E7" s="15"/>
    </row>
    <row r="8" spans="1:5" x14ac:dyDescent="0.25">
      <c r="A8" s="9" t="s">
        <v>11</v>
      </c>
      <c r="B8" s="11">
        <v>8000</v>
      </c>
      <c r="C8" s="11">
        <f>60000+12000</f>
        <v>72000</v>
      </c>
      <c r="D8" s="13">
        <v>60000</v>
      </c>
      <c r="E8" s="16">
        <f>SUM(B8:D8)</f>
        <v>140000</v>
      </c>
    </row>
    <row r="9" spans="1:5" x14ac:dyDescent="0.25">
      <c r="A9" s="9" t="s">
        <v>12</v>
      </c>
      <c r="B9" s="10">
        <v>0</v>
      </c>
      <c r="C9" s="11">
        <v>90000</v>
      </c>
      <c r="D9" s="13">
        <v>90000</v>
      </c>
      <c r="E9" s="16">
        <v>180000</v>
      </c>
    </row>
    <row r="10" spans="1:5" ht="15.75" thickBot="1" x14ac:dyDescent="0.3">
      <c r="A10" s="17" t="s">
        <v>13</v>
      </c>
      <c r="B10" s="18">
        <v>0</v>
      </c>
      <c r="C10" s="6">
        <v>1100000</v>
      </c>
      <c r="D10" s="19">
        <v>2410000</v>
      </c>
      <c r="E10" s="20">
        <v>3510000</v>
      </c>
    </row>
    <row r="11" spans="1:5" ht="15.75" thickBot="1" x14ac:dyDescent="0.3">
      <c r="A11" s="22" t="s">
        <v>14</v>
      </c>
      <c r="B11" s="23">
        <f>SUM(B8:B10)</f>
        <v>8000</v>
      </c>
      <c r="C11" s="23">
        <f>SUM(C8:C10)</f>
        <v>1262000</v>
      </c>
      <c r="D11" s="24">
        <f>SUM(D8:D10)</f>
        <v>2560000</v>
      </c>
      <c r="E11" s="21">
        <f>SUM(E8:E10)</f>
        <v>3830000</v>
      </c>
    </row>
  </sheetData>
  <mergeCells count="2">
    <mergeCell ref="B1:E1"/>
    <mergeCell ref="B2:C2"/>
  </mergeCells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zoomScale="80" zoomScaleNormal="80" workbookViewId="0">
      <selection activeCell="E6" sqref="E6"/>
    </sheetView>
  </sheetViews>
  <sheetFormatPr defaultRowHeight="15" x14ac:dyDescent="0.25"/>
  <cols>
    <col min="1" max="1" width="22.5703125" customWidth="1"/>
    <col min="2" max="2" width="23" customWidth="1"/>
  </cols>
  <sheetData>
    <row r="1" spans="1:11" x14ac:dyDescent="0.25">
      <c r="A1" s="388" t="s">
        <v>16</v>
      </c>
      <c r="B1" s="388"/>
      <c r="C1" s="27" t="s">
        <v>4</v>
      </c>
      <c r="D1" s="27"/>
      <c r="E1" s="27"/>
      <c r="F1" s="27"/>
      <c r="G1" s="27"/>
      <c r="H1" s="27"/>
      <c r="I1" s="27"/>
      <c r="J1" s="27"/>
      <c r="K1" s="27"/>
    </row>
    <row r="2" spans="1:11" x14ac:dyDescent="0.25">
      <c r="A2" s="388" t="s">
        <v>17</v>
      </c>
      <c r="B2" s="388"/>
      <c r="C2" s="27" t="s">
        <v>5</v>
      </c>
      <c r="D2" s="27"/>
      <c r="G2" s="27"/>
      <c r="H2" s="27"/>
      <c r="I2" s="27"/>
      <c r="J2" s="27"/>
      <c r="K2" s="27"/>
    </row>
    <row r="3" spans="1:1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x14ac:dyDescent="0.25">
      <c r="A4" s="27" t="s">
        <v>18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x14ac:dyDescent="0.25">
      <c r="A5" s="388" t="s">
        <v>19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</row>
    <row r="6" spans="1:11" x14ac:dyDescent="0.25">
      <c r="A6" s="28"/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5.75" thickBot="1" x14ac:dyDescent="0.3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5.75" thickBot="1" x14ac:dyDescent="0.3">
      <c r="A8" s="395" t="s">
        <v>20</v>
      </c>
      <c r="B8" s="397" t="s">
        <v>21</v>
      </c>
      <c r="C8" s="399" t="s">
        <v>22</v>
      </c>
      <c r="D8" s="400"/>
      <c r="E8" s="400"/>
      <c r="F8" s="400"/>
      <c r="G8" s="400"/>
      <c r="H8" s="400"/>
      <c r="I8" s="401"/>
      <c r="J8" s="402" t="s">
        <v>23</v>
      </c>
      <c r="K8" s="404" t="s">
        <v>24</v>
      </c>
    </row>
    <row r="9" spans="1:11" ht="26.25" thickBot="1" x14ac:dyDescent="0.3">
      <c r="A9" s="396"/>
      <c r="B9" s="398"/>
      <c r="C9" s="31" t="s">
        <v>25</v>
      </c>
      <c r="D9" s="32" t="s">
        <v>26</v>
      </c>
      <c r="E9" s="32" t="s">
        <v>27</v>
      </c>
      <c r="F9" s="32" t="s">
        <v>28</v>
      </c>
      <c r="G9" s="32" t="s">
        <v>29</v>
      </c>
      <c r="H9" s="33" t="s">
        <v>30</v>
      </c>
      <c r="I9" s="33" t="s">
        <v>31</v>
      </c>
      <c r="J9" s="403"/>
      <c r="K9" s="405"/>
    </row>
    <row r="10" spans="1:11" x14ac:dyDescent="0.25">
      <c r="A10" s="389" t="s">
        <v>32</v>
      </c>
      <c r="B10" s="34" t="s">
        <v>33</v>
      </c>
      <c r="C10" s="35">
        <v>2</v>
      </c>
      <c r="D10" s="36">
        <v>4</v>
      </c>
      <c r="E10" s="36">
        <v>3</v>
      </c>
      <c r="F10" s="36">
        <v>2</v>
      </c>
      <c r="G10" s="36">
        <v>3</v>
      </c>
      <c r="H10" s="37">
        <v>3</v>
      </c>
      <c r="I10" s="38">
        <v>3</v>
      </c>
      <c r="J10" s="39">
        <f>SUM(C10:I10)</f>
        <v>20</v>
      </c>
      <c r="K10" s="40">
        <f>J10*7.5*B17</f>
        <v>5526.0000000000009</v>
      </c>
    </row>
    <row r="11" spans="1:11" x14ac:dyDescent="0.25">
      <c r="A11" s="390"/>
      <c r="B11" s="41" t="s">
        <v>34</v>
      </c>
      <c r="C11" s="42">
        <v>1</v>
      </c>
      <c r="D11" s="43">
        <v>1</v>
      </c>
      <c r="E11" s="43">
        <v>2</v>
      </c>
      <c r="F11" s="43">
        <v>2</v>
      </c>
      <c r="G11" s="43">
        <v>2</v>
      </c>
      <c r="H11" s="44">
        <v>2</v>
      </c>
      <c r="I11" s="45">
        <v>2</v>
      </c>
      <c r="J11" s="46">
        <f>SUM(C11:I11)</f>
        <v>12</v>
      </c>
      <c r="K11" s="47">
        <f>J11*7.5*B20</f>
        <v>2365.2000000000003</v>
      </c>
    </row>
    <row r="12" spans="1:11" x14ac:dyDescent="0.25">
      <c r="A12" s="390"/>
      <c r="B12" s="34" t="s">
        <v>35</v>
      </c>
      <c r="C12" s="35">
        <v>0</v>
      </c>
      <c r="D12" s="36">
        <v>0</v>
      </c>
      <c r="E12" s="36">
        <v>0</v>
      </c>
      <c r="F12" s="36">
        <v>0</v>
      </c>
      <c r="G12" s="36">
        <v>0</v>
      </c>
      <c r="H12" s="37">
        <v>0</v>
      </c>
      <c r="I12" s="48">
        <v>0</v>
      </c>
      <c r="J12" s="49">
        <f>SUM(C12:I12)</f>
        <v>0</v>
      </c>
      <c r="K12" s="50">
        <f>J12*7.5*B17</f>
        <v>0</v>
      </c>
    </row>
    <row r="13" spans="1:11" ht="15.75" thickBot="1" x14ac:dyDescent="0.3">
      <c r="A13" s="390"/>
      <c r="B13" s="41"/>
      <c r="C13" s="42">
        <v>0</v>
      </c>
      <c r="D13" s="43">
        <v>0</v>
      </c>
      <c r="E13" s="43">
        <v>0</v>
      </c>
      <c r="F13" s="43">
        <v>0</v>
      </c>
      <c r="G13" s="43">
        <v>0</v>
      </c>
      <c r="H13" s="44">
        <v>0</v>
      </c>
      <c r="I13" s="45">
        <v>0</v>
      </c>
      <c r="J13" s="46">
        <f>SUM(C13:I13)</f>
        <v>0</v>
      </c>
      <c r="K13" s="47">
        <f>J13*7.5*B20</f>
        <v>0</v>
      </c>
    </row>
    <row r="14" spans="1:11" ht="15.75" thickBot="1" x14ac:dyDescent="0.3">
      <c r="A14" s="391" t="s">
        <v>36</v>
      </c>
      <c r="B14" s="392"/>
      <c r="C14" s="51">
        <f t="shared" ref="C14:K14" si="0">SUM(C10:C13)</f>
        <v>3</v>
      </c>
      <c r="D14" s="52">
        <f t="shared" si="0"/>
        <v>5</v>
      </c>
      <c r="E14" s="52">
        <f t="shared" si="0"/>
        <v>5</v>
      </c>
      <c r="F14" s="52">
        <f t="shared" si="0"/>
        <v>4</v>
      </c>
      <c r="G14" s="52">
        <f t="shared" si="0"/>
        <v>5</v>
      </c>
      <c r="H14" s="53">
        <f t="shared" si="0"/>
        <v>5</v>
      </c>
      <c r="I14" s="54">
        <f t="shared" si="0"/>
        <v>5</v>
      </c>
      <c r="J14" s="55">
        <f t="shared" si="0"/>
        <v>32</v>
      </c>
      <c r="K14" s="56">
        <f t="shared" si="0"/>
        <v>7891.2000000000007</v>
      </c>
    </row>
    <row r="15" spans="1:11" ht="15.75" thickBot="1" x14ac:dyDescent="0.3"/>
    <row r="16" spans="1:11" x14ac:dyDescent="0.25">
      <c r="A16" s="57" t="s">
        <v>37</v>
      </c>
      <c r="B16" s="58" t="s">
        <v>38</v>
      </c>
      <c r="C16" s="393" t="s">
        <v>39</v>
      </c>
      <c r="D16" s="394"/>
      <c r="E16" s="59"/>
      <c r="F16" s="59"/>
      <c r="G16" s="59"/>
      <c r="H16" s="59"/>
      <c r="I16" s="59"/>
      <c r="J16" s="59"/>
      <c r="K16" s="59"/>
    </row>
    <row r="17" spans="1:4" x14ac:dyDescent="0.25">
      <c r="A17" s="60" t="s">
        <v>33</v>
      </c>
      <c r="B17" s="61">
        <v>36.840000000000003</v>
      </c>
      <c r="C17" s="410">
        <f>K10+K12</f>
        <v>5526.0000000000009</v>
      </c>
      <c r="D17" s="411"/>
    </row>
    <row r="18" spans="1:4" x14ac:dyDescent="0.25">
      <c r="A18" s="60" t="s">
        <v>34</v>
      </c>
      <c r="B18" s="61"/>
      <c r="C18" s="62"/>
      <c r="D18" s="63"/>
    </row>
    <row r="19" spans="1:4" x14ac:dyDescent="0.25">
      <c r="A19" s="60" t="s">
        <v>35</v>
      </c>
      <c r="B19" s="61"/>
      <c r="C19" s="62"/>
      <c r="D19" s="63"/>
    </row>
    <row r="20" spans="1:4" ht="15.75" thickBot="1" x14ac:dyDescent="0.3">
      <c r="A20" s="60"/>
      <c r="B20" s="61">
        <v>26.28</v>
      </c>
      <c r="C20" s="410">
        <f>K11+K13</f>
        <v>2365.2000000000003</v>
      </c>
      <c r="D20" s="411"/>
    </row>
    <row r="21" spans="1:4" ht="15.75" thickBot="1" x14ac:dyDescent="0.3">
      <c r="A21" s="406" t="s">
        <v>40</v>
      </c>
      <c r="B21" s="407"/>
      <c r="C21" s="412">
        <f>SUM(C17:C20)</f>
        <v>7891.2000000000007</v>
      </c>
      <c r="D21" s="413"/>
    </row>
    <row r="22" spans="1:4" ht="15.75" thickBot="1" x14ac:dyDescent="0.3">
      <c r="A22" s="406" t="s">
        <v>23</v>
      </c>
      <c r="B22" s="407"/>
      <c r="C22" s="408">
        <f>J14</f>
        <v>32</v>
      </c>
      <c r="D22" s="409"/>
    </row>
  </sheetData>
  <mergeCells count="17">
    <mergeCell ref="A22:B22"/>
    <mergeCell ref="C22:D22"/>
    <mergeCell ref="C17:D17"/>
    <mergeCell ref="C20:D20"/>
    <mergeCell ref="A21:B21"/>
    <mergeCell ref="C21:D21"/>
    <mergeCell ref="A1:B1"/>
    <mergeCell ref="A2:B2"/>
    <mergeCell ref="A10:A13"/>
    <mergeCell ref="A14:B14"/>
    <mergeCell ref="C16:D16"/>
    <mergeCell ref="A5:K5"/>
    <mergeCell ref="A8:A9"/>
    <mergeCell ref="B8:B9"/>
    <mergeCell ref="C8:I8"/>
    <mergeCell ref="J8:J9"/>
    <mergeCell ref="K8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"/>
  <sheetViews>
    <sheetView workbookViewId="0">
      <selection activeCell="E7" sqref="E7"/>
    </sheetView>
  </sheetViews>
  <sheetFormatPr defaultRowHeight="15" x14ac:dyDescent="0.25"/>
  <cols>
    <col min="1" max="1" width="15.7109375" customWidth="1"/>
    <col min="2" max="2" width="32.5703125" bestFit="1" customWidth="1"/>
    <col min="3" max="3" width="13.5703125" bestFit="1" customWidth="1"/>
    <col min="4" max="4" width="9.7109375" bestFit="1" customWidth="1"/>
    <col min="5" max="5" width="15.5703125" bestFit="1" customWidth="1"/>
  </cols>
  <sheetData>
    <row r="1" spans="1:5" ht="15.75" thickBot="1" x14ac:dyDescent="0.3">
      <c r="A1" s="414" t="s">
        <v>11</v>
      </c>
      <c r="B1" s="415"/>
      <c r="C1" s="415"/>
      <c r="D1" s="415"/>
      <c r="E1" s="416"/>
    </row>
    <row r="2" spans="1:5" x14ac:dyDescent="0.25">
      <c r="A2" s="65" t="s">
        <v>42</v>
      </c>
      <c r="B2" s="65" t="s">
        <v>43</v>
      </c>
      <c r="C2" s="66" t="s">
        <v>44</v>
      </c>
      <c r="D2" s="66" t="s">
        <v>45</v>
      </c>
      <c r="E2" s="66" t="s">
        <v>50</v>
      </c>
    </row>
    <row r="3" spans="1:5" x14ac:dyDescent="0.25">
      <c r="A3" s="10">
        <v>1</v>
      </c>
      <c r="B3" s="64" t="s">
        <v>46</v>
      </c>
      <c r="C3" s="10" t="s">
        <v>49</v>
      </c>
      <c r="D3" s="10" t="s">
        <v>49</v>
      </c>
      <c r="E3" s="10"/>
    </row>
    <row r="4" spans="1:5" x14ac:dyDescent="0.25">
      <c r="A4" s="10">
        <v>2</v>
      </c>
      <c r="B4" s="9" t="s">
        <v>41</v>
      </c>
      <c r="C4" s="10">
        <v>80</v>
      </c>
      <c r="D4" s="10">
        <v>75</v>
      </c>
      <c r="E4" s="10">
        <f>C4*D4/100</f>
        <v>60</v>
      </c>
    </row>
    <row r="5" spans="1:5" x14ac:dyDescent="0.25">
      <c r="A5" s="10">
        <v>3</v>
      </c>
      <c r="B5" s="9" t="s">
        <v>47</v>
      </c>
      <c r="C5" s="10" t="s">
        <v>49</v>
      </c>
      <c r="D5" s="10" t="s">
        <v>49</v>
      </c>
      <c r="E5" s="10"/>
    </row>
    <row r="6" spans="1:5" ht="15.75" thickBot="1" x14ac:dyDescent="0.3">
      <c r="A6" s="18">
        <v>4</v>
      </c>
      <c r="B6" s="17" t="s">
        <v>48</v>
      </c>
      <c r="C6" s="18">
        <v>0</v>
      </c>
      <c r="D6" s="18">
        <v>25</v>
      </c>
      <c r="E6" s="18">
        <v>0</v>
      </c>
    </row>
    <row r="7" spans="1:5" ht="15.75" thickBot="1" x14ac:dyDescent="0.3">
      <c r="A7" s="68" t="s">
        <v>51</v>
      </c>
      <c r="B7" s="69"/>
      <c r="C7" s="67"/>
      <c r="D7" s="67"/>
      <c r="E7" s="70">
        <f>SUM(E3:E6)</f>
        <v>60</v>
      </c>
    </row>
    <row r="8" spans="1:5" ht="15.75" thickBot="1" x14ac:dyDescent="0.3"/>
    <row r="9" spans="1:5" ht="15.75" thickBot="1" x14ac:dyDescent="0.3">
      <c r="A9" s="414" t="s">
        <v>12</v>
      </c>
      <c r="B9" s="415"/>
      <c r="C9" s="415"/>
      <c r="D9" s="415"/>
      <c r="E9" s="416"/>
    </row>
    <row r="10" spans="1:5" x14ac:dyDescent="0.25">
      <c r="A10" s="65" t="s">
        <v>42</v>
      </c>
      <c r="B10" s="65" t="s">
        <v>43</v>
      </c>
      <c r="C10" s="66" t="s">
        <v>44</v>
      </c>
      <c r="D10" s="66" t="s">
        <v>45</v>
      </c>
      <c r="E10" s="66" t="s">
        <v>50</v>
      </c>
    </row>
    <row r="11" spans="1:5" x14ac:dyDescent="0.25">
      <c r="A11" s="10">
        <v>5</v>
      </c>
      <c r="B11" s="64" t="s">
        <v>56</v>
      </c>
      <c r="C11" s="10"/>
      <c r="D11" s="10"/>
      <c r="E11" s="10"/>
    </row>
    <row r="12" spans="1:5" ht="15.75" thickBot="1" x14ac:dyDescent="0.3">
      <c r="A12" s="10">
        <v>10</v>
      </c>
      <c r="B12" s="9" t="s">
        <v>57</v>
      </c>
      <c r="C12" s="10"/>
      <c r="D12" s="10"/>
      <c r="E12" s="10"/>
    </row>
    <row r="13" spans="1:5" ht="15.75" thickBot="1" x14ac:dyDescent="0.3">
      <c r="A13" s="68" t="s">
        <v>51</v>
      </c>
      <c r="B13" s="69"/>
      <c r="C13" s="67"/>
      <c r="D13" s="67"/>
      <c r="E13" s="70">
        <f>SUM(E11:E12)</f>
        <v>0</v>
      </c>
    </row>
    <row r="15" spans="1:5" ht="15.75" thickBot="1" x14ac:dyDescent="0.3"/>
    <row r="16" spans="1:5" ht="15.75" thickBot="1" x14ac:dyDescent="0.3">
      <c r="A16" s="414" t="s">
        <v>13</v>
      </c>
      <c r="B16" s="415"/>
      <c r="C16" s="415"/>
      <c r="D16" s="415"/>
      <c r="E16" s="416"/>
    </row>
    <row r="17" spans="1:5" x14ac:dyDescent="0.25">
      <c r="A17" s="65" t="s">
        <v>42</v>
      </c>
      <c r="B17" s="65" t="s">
        <v>43</v>
      </c>
      <c r="C17" s="66" t="s">
        <v>44</v>
      </c>
      <c r="D17" s="66" t="s">
        <v>45</v>
      </c>
      <c r="E17" s="66" t="s">
        <v>50</v>
      </c>
    </row>
    <row r="18" spans="1:5" x14ac:dyDescent="0.25">
      <c r="A18" s="10">
        <v>6</v>
      </c>
      <c r="B18" s="64" t="s">
        <v>52</v>
      </c>
      <c r="C18" s="10"/>
      <c r="D18" s="10"/>
      <c r="E18" s="10"/>
    </row>
    <row r="19" spans="1:5" x14ac:dyDescent="0.25">
      <c r="A19" s="10">
        <v>7</v>
      </c>
      <c r="B19" s="9" t="s">
        <v>53</v>
      </c>
      <c r="C19" s="10"/>
      <c r="D19" s="10"/>
      <c r="E19" s="10"/>
    </row>
    <row r="20" spans="1:5" x14ac:dyDescent="0.25">
      <c r="A20" s="10">
        <v>8</v>
      </c>
      <c r="B20" s="9" t="s">
        <v>54</v>
      </c>
      <c r="C20" s="10"/>
      <c r="D20" s="10"/>
      <c r="E20" s="10"/>
    </row>
    <row r="21" spans="1:5" ht="15.75" thickBot="1" x14ac:dyDescent="0.3">
      <c r="A21" s="18">
        <v>9</v>
      </c>
      <c r="B21" s="17" t="s">
        <v>55</v>
      </c>
      <c r="C21" s="18"/>
      <c r="D21" s="18"/>
      <c r="E21" s="18"/>
    </row>
    <row r="22" spans="1:5" ht="15.75" thickBot="1" x14ac:dyDescent="0.3">
      <c r="A22" s="68" t="s">
        <v>51</v>
      </c>
      <c r="B22" s="69"/>
      <c r="C22" s="67"/>
      <c r="D22" s="67"/>
      <c r="E22" s="70">
        <f>SUM(E18:E21)</f>
        <v>0</v>
      </c>
    </row>
  </sheetData>
  <mergeCells count="3">
    <mergeCell ref="A1:E1"/>
    <mergeCell ref="A9:E9"/>
    <mergeCell ref="A16:E16"/>
  </mergeCells>
  <pageMargins left="0.7" right="0.7" top="0.75" bottom="0.75" header="0.3" footer="0.3"/>
  <pageSetup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EE40"/>
  <sheetViews>
    <sheetView zoomScale="110" zoomScaleNormal="110" workbookViewId="0">
      <selection sqref="A1:XFD1048576"/>
    </sheetView>
  </sheetViews>
  <sheetFormatPr defaultRowHeight="15" x14ac:dyDescent="0.25"/>
  <cols>
    <col min="1" max="1" width="87.42578125" customWidth="1"/>
    <col min="2" max="3" width="6" customWidth="1"/>
    <col min="4" max="4" width="5.7109375" style="72" customWidth="1"/>
    <col min="5" max="12" width="5.7109375" customWidth="1"/>
    <col min="13" max="15" width="7" bestFit="1" customWidth="1"/>
    <col min="16" max="24" width="5.7109375" customWidth="1"/>
    <col min="25" max="27" width="7" bestFit="1" customWidth="1"/>
    <col min="28" max="36" width="5.7109375" customWidth="1"/>
    <col min="37" max="39" width="6.42578125" bestFit="1" customWidth="1"/>
    <col min="40" max="48" width="5.7109375" customWidth="1"/>
    <col min="49" max="51" width="6.42578125" bestFit="1" customWidth="1"/>
  </cols>
  <sheetData>
    <row r="1" spans="1:135" ht="21" x14ac:dyDescent="0.35">
      <c r="A1" s="299" t="s">
        <v>274</v>
      </c>
    </row>
    <row r="2" spans="1:135" ht="15.75" thickBot="1" x14ac:dyDescent="0.3"/>
    <row r="3" spans="1:135" ht="15.75" thickBot="1" x14ac:dyDescent="0.3">
      <c r="A3" s="188"/>
      <c r="B3" s="417">
        <v>2018</v>
      </c>
      <c r="C3" s="418"/>
      <c r="D3" s="419" t="s">
        <v>93</v>
      </c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1"/>
      <c r="P3" s="419" t="s">
        <v>94</v>
      </c>
      <c r="Q3" s="420"/>
      <c r="R3" s="420"/>
      <c r="S3" s="420"/>
      <c r="T3" s="420"/>
      <c r="U3" s="420"/>
      <c r="V3" s="420"/>
      <c r="W3" s="420"/>
      <c r="X3" s="420"/>
      <c r="Y3" s="420"/>
      <c r="Z3" s="420"/>
      <c r="AA3" s="421"/>
      <c r="AB3" s="419" t="s">
        <v>95</v>
      </c>
      <c r="AC3" s="420"/>
      <c r="AD3" s="420"/>
      <c r="AE3" s="420"/>
      <c r="AF3" s="420"/>
      <c r="AG3" s="420"/>
      <c r="AH3" s="420"/>
      <c r="AI3" s="420"/>
      <c r="AJ3" s="420"/>
      <c r="AK3" s="420"/>
      <c r="AL3" s="420"/>
      <c r="AM3" s="421"/>
      <c r="AN3" s="419" t="s">
        <v>96</v>
      </c>
      <c r="AO3" s="420"/>
      <c r="AP3" s="420"/>
      <c r="AQ3" s="420"/>
      <c r="AR3" s="420"/>
      <c r="AS3" s="420"/>
      <c r="AT3" s="420"/>
      <c r="AU3" s="420"/>
      <c r="AV3" s="420"/>
      <c r="AW3" s="420"/>
      <c r="AX3" s="420"/>
      <c r="AY3" s="421"/>
    </row>
    <row r="4" spans="1:135" s="73" customFormat="1" ht="15.75" thickBot="1" x14ac:dyDescent="0.3">
      <c r="A4" s="189"/>
      <c r="B4" s="211">
        <v>43405</v>
      </c>
      <c r="C4" s="212">
        <v>43435</v>
      </c>
      <c r="D4" s="213">
        <v>43466</v>
      </c>
      <c r="E4" s="214">
        <v>43497</v>
      </c>
      <c r="F4" s="214">
        <v>43525</v>
      </c>
      <c r="G4" s="214">
        <v>43556</v>
      </c>
      <c r="H4" s="214">
        <v>43586</v>
      </c>
      <c r="I4" s="214">
        <v>43617</v>
      </c>
      <c r="J4" s="214">
        <v>43647</v>
      </c>
      <c r="K4" s="214">
        <v>43678</v>
      </c>
      <c r="L4" s="214">
        <v>43709</v>
      </c>
      <c r="M4" s="214">
        <v>43739</v>
      </c>
      <c r="N4" s="214">
        <v>43770</v>
      </c>
      <c r="O4" s="215">
        <v>43800</v>
      </c>
      <c r="P4" s="211">
        <v>43831</v>
      </c>
      <c r="Q4" s="213">
        <v>43862</v>
      </c>
      <c r="R4" s="213">
        <v>43891</v>
      </c>
      <c r="S4" s="213">
        <v>43922</v>
      </c>
      <c r="T4" s="213">
        <v>43952</v>
      </c>
      <c r="U4" s="213">
        <v>43983</v>
      </c>
      <c r="V4" s="213">
        <v>44013</v>
      </c>
      <c r="W4" s="213">
        <v>44044</v>
      </c>
      <c r="X4" s="213">
        <v>44075</v>
      </c>
      <c r="Y4" s="213">
        <v>44105</v>
      </c>
      <c r="Z4" s="213">
        <v>44136</v>
      </c>
      <c r="AA4" s="212">
        <v>44166</v>
      </c>
      <c r="AB4" s="211">
        <v>44197</v>
      </c>
      <c r="AC4" s="213">
        <v>44228</v>
      </c>
      <c r="AD4" s="213">
        <v>44256</v>
      </c>
      <c r="AE4" s="213">
        <v>44287</v>
      </c>
      <c r="AF4" s="213">
        <v>44317</v>
      </c>
      <c r="AG4" s="213">
        <v>44348</v>
      </c>
      <c r="AH4" s="213">
        <v>44378</v>
      </c>
      <c r="AI4" s="213">
        <v>44409</v>
      </c>
      <c r="AJ4" s="213">
        <v>44440</v>
      </c>
      <c r="AK4" s="213">
        <v>44470</v>
      </c>
      <c r="AL4" s="213">
        <v>44501</v>
      </c>
      <c r="AM4" s="212">
        <v>44531</v>
      </c>
      <c r="AN4" s="211">
        <v>44562</v>
      </c>
      <c r="AO4" s="214">
        <v>44593</v>
      </c>
      <c r="AP4" s="213">
        <v>44621</v>
      </c>
      <c r="AQ4" s="214">
        <v>44652</v>
      </c>
      <c r="AR4" s="213">
        <v>44682</v>
      </c>
      <c r="AS4" s="214">
        <v>44713</v>
      </c>
      <c r="AT4" s="213">
        <v>44743</v>
      </c>
      <c r="AU4" s="214">
        <v>44774</v>
      </c>
      <c r="AV4" s="213">
        <v>44805</v>
      </c>
      <c r="AW4" s="214">
        <v>44835</v>
      </c>
      <c r="AX4" s="213">
        <v>44866</v>
      </c>
      <c r="AY4" s="215">
        <v>44896</v>
      </c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</row>
    <row r="5" spans="1:135" s="67" customFormat="1" ht="15.75" thickBot="1" x14ac:dyDescent="0.3">
      <c r="A5" s="202" t="s">
        <v>255</v>
      </c>
      <c r="B5" s="205"/>
      <c r="C5" s="206"/>
      <c r="D5" s="207"/>
      <c r="E5" s="237"/>
      <c r="F5" s="237"/>
      <c r="G5" s="237"/>
      <c r="H5" s="238"/>
      <c r="I5" s="237"/>
      <c r="J5" s="237"/>
      <c r="K5" s="237"/>
      <c r="L5" s="237"/>
      <c r="M5" s="237"/>
      <c r="N5" s="237"/>
      <c r="O5" s="239"/>
      <c r="P5" s="240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9"/>
      <c r="AB5" s="240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9"/>
      <c r="AN5" s="240"/>
      <c r="AO5" s="237"/>
      <c r="AP5" s="237"/>
      <c r="AQ5" s="237"/>
      <c r="AR5" s="237"/>
      <c r="AS5" s="237"/>
      <c r="AT5" s="237"/>
      <c r="AU5" s="237"/>
      <c r="AV5" s="237"/>
      <c r="AW5" s="208"/>
      <c r="AX5" s="209"/>
      <c r="AY5" s="210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</row>
    <row r="6" spans="1:135" x14ac:dyDescent="0.25">
      <c r="A6" s="297" t="s">
        <v>276</v>
      </c>
      <c r="B6" s="168"/>
      <c r="C6" s="154"/>
      <c r="D6" s="169"/>
      <c r="E6" s="268" t="s">
        <v>214</v>
      </c>
      <c r="F6" s="269"/>
      <c r="G6" s="269"/>
      <c r="H6" s="269"/>
      <c r="I6" s="270"/>
      <c r="J6" s="269"/>
      <c r="K6" s="269"/>
      <c r="L6" s="270">
        <v>9</v>
      </c>
      <c r="M6" s="241"/>
      <c r="N6" s="241"/>
      <c r="O6" s="242"/>
      <c r="P6" s="243"/>
      <c r="Q6" s="241"/>
      <c r="R6" s="241"/>
      <c r="S6" s="241"/>
      <c r="T6" s="241"/>
      <c r="U6" s="241"/>
      <c r="V6" s="241"/>
      <c r="W6" s="241"/>
      <c r="X6" s="241"/>
      <c r="Y6" s="241"/>
      <c r="Z6" s="244"/>
      <c r="AA6" s="245"/>
      <c r="AB6" s="246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5"/>
      <c r="AN6" s="246"/>
      <c r="AO6" s="244"/>
      <c r="AP6" s="244"/>
      <c r="AQ6" s="244"/>
      <c r="AR6" s="244"/>
      <c r="AS6" s="244"/>
      <c r="AT6" s="244"/>
      <c r="AU6" s="244"/>
      <c r="AV6" s="244"/>
      <c r="AW6" s="177"/>
      <c r="AX6" s="192"/>
      <c r="AY6" s="193"/>
    </row>
    <row r="7" spans="1:135" x14ac:dyDescent="0.25">
      <c r="A7" s="203" t="s">
        <v>244</v>
      </c>
      <c r="B7" s="168"/>
      <c r="C7" s="178"/>
      <c r="D7" s="179"/>
      <c r="E7" s="244"/>
      <c r="F7" s="244"/>
      <c r="G7" s="244"/>
      <c r="H7" s="241"/>
      <c r="I7" s="241"/>
      <c r="J7" s="241"/>
      <c r="K7" s="241"/>
      <c r="L7" s="247"/>
      <c r="M7" s="241"/>
      <c r="N7" s="241"/>
      <c r="O7" s="242"/>
      <c r="P7" s="243"/>
      <c r="Q7" s="241"/>
      <c r="R7" s="241"/>
      <c r="S7" s="241"/>
      <c r="T7" s="241"/>
      <c r="U7" s="241"/>
      <c r="V7" s="241"/>
      <c r="W7" s="241"/>
      <c r="X7" s="241"/>
      <c r="Y7" s="248"/>
      <c r="Z7" s="241"/>
      <c r="AA7" s="271">
        <v>11</v>
      </c>
      <c r="AB7" s="272"/>
      <c r="AC7" s="269"/>
      <c r="AD7" s="269"/>
      <c r="AE7" s="269"/>
      <c r="AF7" s="273"/>
      <c r="AG7" s="273">
        <v>21</v>
      </c>
      <c r="AH7" s="249"/>
      <c r="AI7" s="241"/>
      <c r="AJ7" s="241"/>
      <c r="AK7" s="244"/>
      <c r="AL7" s="244"/>
      <c r="AM7" s="245"/>
      <c r="AN7" s="246"/>
      <c r="AO7" s="244"/>
      <c r="AP7" s="244"/>
      <c r="AQ7" s="244"/>
      <c r="AR7" s="244"/>
      <c r="AS7" s="244"/>
      <c r="AT7" s="244"/>
      <c r="AU7" s="244"/>
      <c r="AV7" s="244"/>
      <c r="AW7" s="177"/>
      <c r="AX7" s="192"/>
      <c r="AY7" s="193"/>
    </row>
    <row r="8" spans="1:135" x14ac:dyDescent="0.25">
      <c r="A8" s="297" t="s">
        <v>275</v>
      </c>
      <c r="B8" s="168"/>
      <c r="C8" s="178"/>
      <c r="D8" s="169"/>
      <c r="E8" s="241"/>
      <c r="F8" s="241"/>
      <c r="G8" s="241"/>
      <c r="H8" s="241"/>
      <c r="I8" s="250"/>
      <c r="J8" s="241"/>
      <c r="K8" s="241"/>
      <c r="L8" s="276">
        <v>9</v>
      </c>
      <c r="M8" s="277"/>
      <c r="N8" s="277"/>
      <c r="O8" s="278"/>
      <c r="P8" s="279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8"/>
      <c r="AB8" s="279"/>
      <c r="AC8" s="277"/>
      <c r="AD8" s="277"/>
      <c r="AE8" s="277"/>
      <c r="AF8" s="280"/>
      <c r="AG8" s="276">
        <v>11</v>
      </c>
      <c r="AH8" s="249"/>
      <c r="AI8" s="241"/>
      <c r="AJ8" s="241"/>
      <c r="AK8" s="241"/>
      <c r="AL8" s="241"/>
      <c r="AM8" s="242"/>
      <c r="AN8" s="243"/>
      <c r="AO8" s="241"/>
      <c r="AP8" s="241"/>
      <c r="AQ8" s="241"/>
      <c r="AR8" s="241"/>
      <c r="AS8" s="241"/>
      <c r="AT8" s="241"/>
      <c r="AU8" s="241"/>
      <c r="AV8" s="241"/>
      <c r="AW8" s="183"/>
      <c r="AX8" s="194"/>
      <c r="AY8" s="195"/>
    </row>
    <row r="9" spans="1:135" ht="15.75" thickBot="1" x14ac:dyDescent="0.3">
      <c r="A9" s="297" t="s">
        <v>245</v>
      </c>
      <c r="B9" s="168"/>
      <c r="C9" s="178"/>
      <c r="D9" s="174"/>
      <c r="E9" s="244"/>
      <c r="F9" s="244"/>
      <c r="G9" s="244"/>
      <c r="H9" s="241"/>
      <c r="I9" s="244"/>
      <c r="J9" s="244"/>
      <c r="K9" s="244"/>
      <c r="L9" s="244"/>
      <c r="M9" s="244"/>
      <c r="N9" s="244"/>
      <c r="O9" s="245"/>
      <c r="P9" s="246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2"/>
      <c r="AB9" s="243"/>
      <c r="AC9" s="241"/>
      <c r="AD9" s="241"/>
      <c r="AE9" s="241"/>
      <c r="AF9" s="251"/>
      <c r="AG9" s="281">
        <v>21</v>
      </c>
      <c r="AH9" s="277"/>
      <c r="AI9" s="277"/>
      <c r="AJ9" s="277"/>
      <c r="AK9" s="277"/>
      <c r="AL9" s="277"/>
      <c r="AM9" s="278"/>
      <c r="AN9" s="279"/>
      <c r="AO9" s="277"/>
      <c r="AP9" s="277"/>
      <c r="AQ9" s="277"/>
      <c r="AR9" s="277"/>
      <c r="AS9" s="277"/>
      <c r="AT9" s="277"/>
      <c r="AU9" s="277"/>
      <c r="AV9" s="281">
        <v>30</v>
      </c>
      <c r="AW9" s="183"/>
      <c r="AX9" s="194"/>
      <c r="AY9" s="195"/>
    </row>
    <row r="10" spans="1:135" s="67" customFormat="1" ht="15.75" thickBot="1" x14ac:dyDescent="0.3">
      <c r="A10" s="202" t="s">
        <v>256</v>
      </c>
      <c r="B10" s="94"/>
      <c r="C10" s="93"/>
      <c r="D10" s="184"/>
      <c r="E10" s="252"/>
      <c r="F10" s="252"/>
      <c r="G10" s="252"/>
      <c r="H10" s="253"/>
      <c r="I10" s="252"/>
      <c r="J10" s="252"/>
      <c r="K10" s="252"/>
      <c r="L10" s="252"/>
      <c r="M10" s="252"/>
      <c r="N10" s="252"/>
      <c r="O10" s="254"/>
      <c r="P10" s="255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4"/>
      <c r="AB10" s="255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4"/>
      <c r="AN10" s="255"/>
      <c r="AO10" s="252"/>
      <c r="AP10" s="252"/>
      <c r="AQ10" s="252"/>
      <c r="AR10" s="252"/>
      <c r="AS10" s="252"/>
      <c r="AT10" s="252"/>
      <c r="AU10" s="252"/>
      <c r="AV10" s="252"/>
      <c r="AW10" s="166"/>
      <c r="AX10" s="190"/>
      <c r="AY10" s="191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</row>
    <row r="11" spans="1:135" x14ac:dyDescent="0.25">
      <c r="A11" s="297" t="s">
        <v>257</v>
      </c>
      <c r="B11" s="168"/>
      <c r="C11" s="178"/>
      <c r="D11" s="174"/>
      <c r="E11" s="241"/>
      <c r="F11" s="241"/>
      <c r="G11" s="241"/>
      <c r="H11" s="241"/>
      <c r="I11" s="241"/>
      <c r="J11" s="241"/>
      <c r="K11" s="241"/>
      <c r="L11" s="241"/>
      <c r="M11" s="270">
        <v>11</v>
      </c>
      <c r="N11" s="273"/>
      <c r="O11" s="274"/>
      <c r="P11" s="275"/>
      <c r="Q11" s="273"/>
      <c r="R11" s="273">
        <v>23</v>
      </c>
      <c r="S11" s="241"/>
      <c r="T11" s="241"/>
      <c r="U11" s="241"/>
      <c r="V11" s="241"/>
      <c r="W11" s="241"/>
      <c r="X11" s="241"/>
      <c r="Y11" s="241"/>
      <c r="Z11" s="241"/>
      <c r="AA11" s="245"/>
      <c r="AB11" s="243"/>
      <c r="AC11" s="241"/>
      <c r="AD11" s="241"/>
      <c r="AE11" s="241"/>
      <c r="AF11" s="241"/>
      <c r="AG11" s="241"/>
      <c r="AH11" s="241"/>
      <c r="AI11" s="241"/>
      <c r="AJ11" s="241"/>
      <c r="AK11" s="241"/>
      <c r="AL11" s="244"/>
      <c r="AM11" s="245"/>
      <c r="AN11" s="246"/>
      <c r="AO11" s="244"/>
      <c r="AP11" s="244"/>
      <c r="AQ11" s="244"/>
      <c r="AR11" s="244"/>
      <c r="AS11" s="244"/>
      <c r="AT11" s="244"/>
      <c r="AU11" s="244"/>
      <c r="AV11" s="244"/>
      <c r="AW11" s="177"/>
      <c r="AX11" s="192"/>
      <c r="AY11" s="193"/>
    </row>
    <row r="12" spans="1:135" x14ac:dyDescent="0.25">
      <c r="A12" s="297" t="s">
        <v>259</v>
      </c>
      <c r="B12" s="168"/>
      <c r="C12" s="178"/>
      <c r="D12" s="171"/>
      <c r="E12" s="241"/>
      <c r="F12" s="270">
        <v>1</v>
      </c>
      <c r="G12" s="273"/>
      <c r="H12" s="273"/>
      <c r="I12" s="273"/>
      <c r="J12" s="273"/>
      <c r="K12" s="273"/>
      <c r="L12" s="268">
        <v>16</v>
      </c>
      <c r="M12" s="241"/>
      <c r="N12" s="244"/>
      <c r="O12" s="245"/>
      <c r="P12" s="246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5"/>
      <c r="AB12" s="246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5"/>
      <c r="AN12" s="246"/>
      <c r="AO12" s="244"/>
      <c r="AP12" s="244"/>
      <c r="AQ12" s="244"/>
      <c r="AR12" s="244"/>
      <c r="AS12" s="244"/>
      <c r="AT12" s="244"/>
      <c r="AU12" s="244"/>
      <c r="AV12" s="244"/>
      <c r="AW12" s="177"/>
      <c r="AX12" s="192"/>
      <c r="AY12" s="193"/>
    </row>
    <row r="13" spans="1:135" x14ac:dyDescent="0.25">
      <c r="A13" s="297" t="s">
        <v>258</v>
      </c>
      <c r="B13" s="168"/>
      <c r="C13" s="178"/>
      <c r="D13" s="174"/>
      <c r="E13" s="244"/>
      <c r="F13" s="244"/>
      <c r="G13" s="244"/>
      <c r="H13" s="241"/>
      <c r="I13" s="241"/>
      <c r="J13" s="241"/>
      <c r="K13" s="241"/>
      <c r="L13" s="256"/>
      <c r="M13" s="241"/>
      <c r="N13" s="241"/>
      <c r="O13" s="242"/>
      <c r="P13" s="243"/>
      <c r="Q13" s="241"/>
      <c r="R13" s="281">
        <v>23</v>
      </c>
      <c r="S13" s="281"/>
      <c r="T13" s="281"/>
      <c r="U13" s="281"/>
      <c r="V13" s="281"/>
      <c r="W13" s="281"/>
      <c r="X13" s="281"/>
      <c r="Y13" s="281"/>
      <c r="Z13" s="281"/>
      <c r="AA13" s="282"/>
      <c r="AB13" s="283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282"/>
      <c r="AN13" s="283"/>
      <c r="AO13" s="281"/>
      <c r="AP13" s="281"/>
      <c r="AQ13" s="281"/>
      <c r="AR13" s="281">
        <v>27</v>
      </c>
      <c r="AS13" s="241"/>
      <c r="AT13" s="241"/>
      <c r="AU13" s="241"/>
      <c r="AV13" s="241"/>
      <c r="AW13" s="183"/>
      <c r="AX13" s="194"/>
      <c r="AY13" s="195"/>
    </row>
    <row r="14" spans="1:135" ht="15.75" thickBot="1" x14ac:dyDescent="0.3">
      <c r="A14" s="297" t="s">
        <v>278</v>
      </c>
      <c r="B14" s="168"/>
      <c r="C14" s="178"/>
      <c r="D14" s="174"/>
      <c r="E14" s="244"/>
      <c r="F14" s="244"/>
      <c r="G14" s="244"/>
      <c r="H14" s="241"/>
      <c r="I14" s="244"/>
      <c r="J14" s="244"/>
      <c r="K14" s="244"/>
      <c r="L14" s="280">
        <v>16</v>
      </c>
      <c r="M14" s="281"/>
      <c r="N14" s="281"/>
      <c r="O14" s="282"/>
      <c r="P14" s="283"/>
      <c r="Q14" s="281"/>
      <c r="R14" s="281"/>
      <c r="S14" s="281"/>
      <c r="T14" s="281">
        <v>29</v>
      </c>
      <c r="U14" s="244"/>
      <c r="V14" s="244"/>
      <c r="W14" s="244"/>
      <c r="X14" s="244"/>
      <c r="Y14" s="244"/>
      <c r="Z14" s="244"/>
      <c r="AA14" s="245"/>
      <c r="AB14" s="246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5"/>
      <c r="AN14" s="246"/>
      <c r="AO14" s="244"/>
      <c r="AP14" s="244"/>
      <c r="AQ14" s="244"/>
      <c r="AR14" s="244"/>
      <c r="AS14" s="244"/>
      <c r="AT14" s="244"/>
      <c r="AU14" s="244"/>
      <c r="AV14" s="244"/>
      <c r="AW14" s="177"/>
      <c r="AX14" s="192"/>
      <c r="AY14" s="193"/>
    </row>
    <row r="15" spans="1:135" s="67" customFormat="1" ht="15.75" thickBot="1" x14ac:dyDescent="0.3">
      <c r="A15" s="202" t="s">
        <v>263</v>
      </c>
      <c r="B15" s="94"/>
      <c r="C15" s="93"/>
      <c r="D15" s="184"/>
      <c r="E15" s="252"/>
      <c r="F15" s="252"/>
      <c r="G15" s="252"/>
      <c r="H15" s="253"/>
      <c r="I15" s="252"/>
      <c r="J15" s="252"/>
      <c r="K15" s="252"/>
      <c r="L15" s="252"/>
      <c r="M15" s="252"/>
      <c r="N15" s="252"/>
      <c r="O15" s="254"/>
      <c r="P15" s="255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4"/>
      <c r="AB15" s="255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4"/>
      <c r="AN15" s="255"/>
      <c r="AO15" s="252"/>
      <c r="AP15" s="252"/>
      <c r="AQ15" s="252"/>
      <c r="AR15" s="252"/>
      <c r="AS15" s="252"/>
      <c r="AT15" s="252"/>
      <c r="AU15" s="252"/>
      <c r="AV15" s="252"/>
      <c r="AW15" s="166"/>
      <c r="AX15" s="190"/>
      <c r="AY15" s="191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</row>
    <row r="16" spans="1:135" x14ac:dyDescent="0.25">
      <c r="A16" s="297" t="s">
        <v>264</v>
      </c>
      <c r="B16" s="168"/>
      <c r="C16" s="178"/>
      <c r="D16" s="174"/>
      <c r="E16" s="244"/>
      <c r="F16" s="244"/>
      <c r="G16" s="244"/>
      <c r="H16" s="270">
        <v>3</v>
      </c>
      <c r="I16" s="273"/>
      <c r="J16" s="273"/>
      <c r="K16" s="273"/>
      <c r="L16" s="273"/>
      <c r="M16" s="273"/>
      <c r="N16" s="270">
        <v>11</v>
      </c>
      <c r="O16" s="242"/>
      <c r="P16" s="246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5"/>
      <c r="AB16" s="246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5"/>
      <c r="AN16" s="246"/>
      <c r="AO16" s="244"/>
      <c r="AP16" s="244"/>
      <c r="AQ16" s="244"/>
      <c r="AR16" s="244"/>
      <c r="AS16" s="244"/>
      <c r="AT16" s="244"/>
      <c r="AU16" s="244"/>
      <c r="AV16" s="244"/>
      <c r="AW16" s="177"/>
      <c r="AX16" s="192"/>
      <c r="AY16" s="193"/>
    </row>
    <row r="17" spans="1:135" x14ac:dyDescent="0.25">
      <c r="A17" s="297" t="s">
        <v>265</v>
      </c>
      <c r="B17" s="168"/>
      <c r="C17" s="178"/>
      <c r="D17" s="174"/>
      <c r="E17" s="244"/>
      <c r="F17" s="244"/>
      <c r="G17" s="244"/>
      <c r="H17" s="241"/>
      <c r="I17" s="244"/>
      <c r="J17" s="244"/>
      <c r="K17" s="244"/>
      <c r="L17" s="244"/>
      <c r="M17" s="244"/>
      <c r="N17" s="244"/>
      <c r="O17" s="245"/>
      <c r="P17" s="284">
        <v>17</v>
      </c>
      <c r="Q17" s="268"/>
      <c r="R17" s="268"/>
      <c r="S17" s="268"/>
      <c r="T17" s="268"/>
      <c r="U17" s="268">
        <v>15</v>
      </c>
      <c r="V17" s="244"/>
      <c r="W17" s="244"/>
      <c r="X17" s="244"/>
      <c r="Y17" s="244"/>
      <c r="Z17" s="244"/>
      <c r="AA17" s="245"/>
      <c r="AB17" s="246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5"/>
      <c r="AN17" s="246"/>
      <c r="AO17" s="244"/>
      <c r="AP17" s="244"/>
      <c r="AQ17" s="244"/>
      <c r="AR17" s="244"/>
      <c r="AS17" s="244"/>
      <c r="AT17" s="244"/>
      <c r="AU17" s="244"/>
      <c r="AV17" s="244"/>
      <c r="AW17" s="177"/>
      <c r="AX17" s="192"/>
      <c r="AY17" s="193"/>
    </row>
    <row r="18" spans="1:135" x14ac:dyDescent="0.25">
      <c r="A18" s="297" t="s">
        <v>266</v>
      </c>
      <c r="B18" s="168"/>
      <c r="C18" s="178"/>
      <c r="D18" s="174"/>
      <c r="E18" s="244"/>
      <c r="F18" s="244"/>
      <c r="G18" s="244"/>
      <c r="H18" s="241"/>
      <c r="I18" s="244"/>
      <c r="J18" s="244"/>
      <c r="K18" s="244"/>
      <c r="L18" s="244"/>
      <c r="M18" s="241"/>
      <c r="N18" s="276">
        <v>11</v>
      </c>
      <c r="O18" s="282"/>
      <c r="P18" s="283"/>
      <c r="Q18" s="281"/>
      <c r="R18" s="281"/>
      <c r="S18" s="281"/>
      <c r="T18" s="281"/>
      <c r="U18" s="280"/>
      <c r="V18" s="281"/>
      <c r="W18" s="281"/>
      <c r="X18" s="281"/>
      <c r="Y18" s="281"/>
      <c r="Z18" s="281"/>
      <c r="AA18" s="282"/>
      <c r="AB18" s="283"/>
      <c r="AC18" s="281"/>
      <c r="AD18" s="281"/>
      <c r="AE18" s="281"/>
      <c r="AF18" s="281"/>
      <c r="AG18" s="281"/>
      <c r="AH18" s="281"/>
      <c r="AI18" s="281"/>
      <c r="AJ18" s="281"/>
      <c r="AK18" s="281"/>
      <c r="AL18" s="281"/>
      <c r="AM18" s="282"/>
      <c r="AN18" s="283"/>
      <c r="AO18" s="281"/>
      <c r="AP18" s="281"/>
      <c r="AQ18" s="281"/>
      <c r="AR18" s="281"/>
      <c r="AS18" s="281"/>
      <c r="AT18" s="281"/>
      <c r="AU18" s="281"/>
      <c r="AV18" s="281">
        <v>30</v>
      </c>
      <c r="AW18" s="183"/>
      <c r="AX18" s="194"/>
      <c r="AY18" s="195"/>
    </row>
    <row r="19" spans="1:135" ht="15.75" thickBot="1" x14ac:dyDescent="0.3">
      <c r="A19" s="297" t="s">
        <v>267</v>
      </c>
      <c r="B19" s="168"/>
      <c r="C19" s="178"/>
      <c r="D19" s="174"/>
      <c r="E19" s="244"/>
      <c r="F19" s="244"/>
      <c r="G19" s="244"/>
      <c r="H19" s="241"/>
      <c r="I19" s="244"/>
      <c r="J19" s="244"/>
      <c r="K19" s="244"/>
      <c r="L19" s="244"/>
      <c r="M19" s="244"/>
      <c r="N19" s="244"/>
      <c r="O19" s="242"/>
      <c r="P19" s="243"/>
      <c r="Q19" s="241"/>
      <c r="R19" s="241"/>
      <c r="S19" s="241"/>
      <c r="T19" s="241"/>
      <c r="U19" s="280">
        <v>15</v>
      </c>
      <c r="V19" s="281"/>
      <c r="W19" s="281"/>
      <c r="X19" s="281"/>
      <c r="Y19" s="281"/>
      <c r="Z19" s="281"/>
      <c r="AA19" s="282"/>
      <c r="AB19" s="283"/>
      <c r="AC19" s="281"/>
      <c r="AD19" s="281"/>
      <c r="AE19" s="281"/>
      <c r="AF19" s="281"/>
      <c r="AG19" s="281"/>
      <c r="AH19" s="281"/>
      <c r="AI19" s="281"/>
      <c r="AJ19" s="281"/>
      <c r="AK19" s="281"/>
      <c r="AL19" s="281"/>
      <c r="AM19" s="282"/>
      <c r="AN19" s="283"/>
      <c r="AO19" s="281"/>
      <c r="AP19" s="281"/>
      <c r="AQ19" s="281"/>
      <c r="AR19" s="281"/>
      <c r="AS19" s="281"/>
      <c r="AT19" s="281"/>
      <c r="AU19" s="281"/>
      <c r="AV19" s="281">
        <v>30</v>
      </c>
      <c r="AW19" s="183"/>
      <c r="AX19" s="194"/>
      <c r="AY19" s="195"/>
    </row>
    <row r="20" spans="1:135" s="67" customFormat="1" ht="15.75" thickBot="1" x14ac:dyDescent="0.3">
      <c r="A20" s="202" t="s">
        <v>218</v>
      </c>
      <c r="B20" s="94"/>
      <c r="C20" s="93"/>
      <c r="D20" s="184"/>
      <c r="E20" s="252"/>
      <c r="F20" s="252"/>
      <c r="G20" s="252"/>
      <c r="H20" s="253"/>
      <c r="I20" s="252"/>
      <c r="J20" s="252"/>
      <c r="K20" s="252"/>
      <c r="L20" s="252"/>
      <c r="M20" s="252"/>
      <c r="N20" s="252"/>
      <c r="O20" s="254"/>
      <c r="P20" s="255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4"/>
      <c r="AB20" s="255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4"/>
      <c r="AN20" s="255"/>
      <c r="AO20" s="252"/>
      <c r="AP20" s="252"/>
      <c r="AQ20" s="252"/>
      <c r="AR20" s="252"/>
      <c r="AS20" s="252"/>
      <c r="AT20" s="252"/>
      <c r="AU20" s="252"/>
      <c r="AV20" s="252"/>
      <c r="AW20" s="167"/>
      <c r="AX20" s="196"/>
      <c r="AY20" s="197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</row>
    <row r="21" spans="1:135" x14ac:dyDescent="0.25">
      <c r="A21" s="297" t="s">
        <v>268</v>
      </c>
      <c r="B21" s="168"/>
      <c r="C21" s="178"/>
      <c r="D21" s="174"/>
      <c r="E21" s="244"/>
      <c r="F21" s="244"/>
      <c r="G21" s="244"/>
      <c r="H21" s="241"/>
      <c r="I21" s="244"/>
      <c r="J21" s="270">
        <v>12</v>
      </c>
      <c r="K21" s="273"/>
      <c r="L21" s="273"/>
      <c r="M21" s="273"/>
      <c r="N21" s="273"/>
      <c r="O21" s="285">
        <v>16</v>
      </c>
      <c r="P21" s="246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5"/>
      <c r="AB21" s="246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5"/>
      <c r="AN21" s="246"/>
      <c r="AO21" s="244"/>
      <c r="AP21" s="244"/>
      <c r="AQ21" s="244"/>
      <c r="AR21" s="244"/>
      <c r="AS21" s="244"/>
      <c r="AT21" s="244"/>
      <c r="AU21" s="244"/>
      <c r="AV21" s="244"/>
      <c r="AW21" s="183"/>
      <c r="AX21" s="194"/>
      <c r="AY21" s="195"/>
    </row>
    <row r="22" spans="1:135" ht="15.75" thickBot="1" x14ac:dyDescent="0.3">
      <c r="A22" s="203" t="s">
        <v>246</v>
      </c>
      <c r="B22" s="168"/>
      <c r="C22" s="178"/>
      <c r="D22" s="174"/>
      <c r="E22" s="244"/>
      <c r="F22" s="244"/>
      <c r="G22" s="244"/>
      <c r="H22" s="241"/>
      <c r="I22" s="244"/>
      <c r="J22" s="244"/>
      <c r="K22" s="244"/>
      <c r="L22" s="244"/>
      <c r="M22" s="244"/>
      <c r="N22" s="244"/>
      <c r="O22" s="286">
        <v>16</v>
      </c>
      <c r="P22" s="283"/>
      <c r="Q22" s="281"/>
      <c r="R22" s="281"/>
      <c r="S22" s="281"/>
      <c r="T22" s="281"/>
      <c r="U22" s="281"/>
      <c r="V22" s="281"/>
      <c r="W22" s="281"/>
      <c r="X22" s="281"/>
      <c r="Y22" s="281"/>
      <c r="Z22" s="281"/>
      <c r="AA22" s="282"/>
      <c r="AB22" s="283"/>
      <c r="AC22" s="281"/>
      <c r="AD22" s="281"/>
      <c r="AE22" s="281"/>
      <c r="AF22" s="281"/>
      <c r="AG22" s="281"/>
      <c r="AH22" s="281"/>
      <c r="AI22" s="281"/>
      <c r="AJ22" s="281"/>
      <c r="AK22" s="281"/>
      <c r="AL22" s="281"/>
      <c r="AM22" s="282"/>
      <c r="AN22" s="283"/>
      <c r="AO22" s="281"/>
      <c r="AP22" s="281"/>
      <c r="AQ22" s="281"/>
      <c r="AR22" s="281"/>
      <c r="AS22" s="281"/>
      <c r="AT22" s="281"/>
      <c r="AU22" s="281"/>
      <c r="AV22" s="281">
        <v>30</v>
      </c>
      <c r="AW22" s="183"/>
      <c r="AX22" s="194"/>
      <c r="AY22" s="195"/>
    </row>
    <row r="23" spans="1:135" s="67" customFormat="1" ht="15.75" thickBot="1" x14ac:dyDescent="0.3">
      <c r="A23" s="202" t="s">
        <v>273</v>
      </c>
      <c r="B23" s="261"/>
      <c r="C23" s="259"/>
      <c r="D23" s="252"/>
      <c r="E23" s="252"/>
      <c r="F23" s="252"/>
      <c r="G23" s="252"/>
      <c r="H23" s="253"/>
      <c r="I23" s="252"/>
      <c r="J23" s="252"/>
      <c r="K23" s="252"/>
      <c r="L23" s="252"/>
      <c r="M23" s="252"/>
      <c r="N23" s="252"/>
      <c r="O23" s="254"/>
      <c r="P23" s="255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4"/>
      <c r="AB23" s="255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4"/>
      <c r="AN23" s="255"/>
      <c r="AO23" s="252"/>
      <c r="AP23" s="252"/>
      <c r="AQ23" s="252"/>
      <c r="AR23" s="252"/>
      <c r="AS23" s="252"/>
      <c r="AT23" s="252"/>
      <c r="AU23" s="252"/>
      <c r="AV23" s="252"/>
      <c r="AW23" s="167"/>
      <c r="AX23" s="196"/>
      <c r="AY23" s="197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</row>
    <row r="24" spans="1:135" x14ac:dyDescent="0.25">
      <c r="A24" s="297" t="s">
        <v>272</v>
      </c>
      <c r="B24" s="262"/>
      <c r="C24" s="260"/>
      <c r="D24" s="244"/>
      <c r="E24" s="244"/>
      <c r="F24" s="244"/>
      <c r="G24" s="244"/>
      <c r="H24" s="241"/>
      <c r="I24" s="244"/>
      <c r="J24" s="244"/>
      <c r="K24" s="241"/>
      <c r="L24" s="241"/>
      <c r="M24" s="270">
        <v>4</v>
      </c>
      <c r="N24" s="273"/>
      <c r="O24" s="274"/>
      <c r="P24" s="275"/>
      <c r="Q24" s="273"/>
      <c r="R24" s="270">
        <v>9</v>
      </c>
      <c r="S24" s="241"/>
      <c r="T24" s="241"/>
      <c r="U24" s="241"/>
      <c r="V24" s="241"/>
      <c r="W24" s="241"/>
      <c r="X24" s="241"/>
      <c r="Y24" s="244"/>
      <c r="Z24" s="244"/>
      <c r="AA24" s="245"/>
      <c r="AB24" s="246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5"/>
      <c r="AN24" s="246"/>
      <c r="AO24" s="244"/>
      <c r="AP24" s="244"/>
      <c r="AQ24" s="244"/>
      <c r="AR24" s="244"/>
      <c r="AS24" s="244"/>
      <c r="AT24" s="244"/>
      <c r="AU24" s="244"/>
      <c r="AV24" s="244"/>
      <c r="AW24" s="183"/>
      <c r="AX24" s="194"/>
      <c r="AY24" s="195"/>
    </row>
    <row r="25" spans="1:135" ht="15.75" thickBot="1" x14ac:dyDescent="0.3">
      <c r="A25" s="297" t="s">
        <v>277</v>
      </c>
      <c r="B25" s="262"/>
      <c r="C25" s="260"/>
      <c r="D25" s="244"/>
      <c r="E25" s="244"/>
      <c r="F25" s="244"/>
      <c r="G25" s="244"/>
      <c r="H25" s="241"/>
      <c r="I25" s="244"/>
      <c r="J25" s="244"/>
      <c r="K25" s="244"/>
      <c r="L25" s="244"/>
      <c r="M25" s="244"/>
      <c r="N25" s="241"/>
      <c r="O25" s="242"/>
      <c r="P25" s="243"/>
      <c r="Q25" s="241"/>
      <c r="R25" s="276">
        <v>9</v>
      </c>
      <c r="S25" s="281"/>
      <c r="T25" s="281"/>
      <c r="U25" s="281"/>
      <c r="V25" s="281"/>
      <c r="W25" s="281"/>
      <c r="X25" s="281"/>
      <c r="Y25" s="281"/>
      <c r="Z25" s="281"/>
      <c r="AA25" s="282"/>
      <c r="AB25" s="283"/>
      <c r="AC25" s="281"/>
      <c r="AD25" s="281"/>
      <c r="AE25" s="281"/>
      <c r="AF25" s="281"/>
      <c r="AG25" s="281"/>
      <c r="AH25" s="281"/>
      <c r="AI25" s="281"/>
      <c r="AJ25" s="281"/>
      <c r="AK25" s="281"/>
      <c r="AL25" s="281"/>
      <c r="AM25" s="282"/>
      <c r="AN25" s="283"/>
      <c r="AO25" s="281"/>
      <c r="AP25" s="281"/>
      <c r="AQ25" s="281"/>
      <c r="AR25" s="281"/>
      <c r="AS25" s="281"/>
      <c r="AT25" s="281"/>
      <c r="AU25" s="281"/>
      <c r="AV25" s="281">
        <v>30</v>
      </c>
      <c r="AW25" s="183"/>
      <c r="AX25" s="194"/>
      <c r="AY25" s="195"/>
    </row>
    <row r="26" spans="1:135" s="67" customFormat="1" ht="15.75" thickBot="1" x14ac:dyDescent="0.3">
      <c r="A26" s="202" t="s">
        <v>260</v>
      </c>
      <c r="B26" s="261"/>
      <c r="C26" s="259"/>
      <c r="D26" s="252"/>
      <c r="E26" s="252"/>
      <c r="F26" s="252"/>
      <c r="G26" s="252"/>
      <c r="H26" s="253"/>
      <c r="I26" s="252"/>
      <c r="J26" s="252"/>
      <c r="K26" s="252"/>
      <c r="L26" s="252"/>
      <c r="M26" s="252"/>
      <c r="N26" s="252"/>
      <c r="O26" s="254"/>
      <c r="P26" s="255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4"/>
      <c r="AB26" s="255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4"/>
      <c r="AN26" s="255"/>
      <c r="AO26" s="252"/>
      <c r="AP26" s="252"/>
      <c r="AQ26" s="252"/>
      <c r="AR26" s="252"/>
      <c r="AS26" s="252"/>
      <c r="AT26" s="252"/>
      <c r="AU26" s="252"/>
      <c r="AV26" s="252"/>
      <c r="AW26" s="167"/>
      <c r="AX26" s="196"/>
      <c r="AY26" s="197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</row>
    <row r="27" spans="1:135" x14ac:dyDescent="0.25">
      <c r="A27" s="297" t="s">
        <v>261</v>
      </c>
      <c r="B27" s="262"/>
      <c r="C27" s="287">
        <v>14</v>
      </c>
      <c r="D27" s="273"/>
      <c r="E27" s="273"/>
      <c r="F27" s="273"/>
      <c r="G27" s="273"/>
      <c r="H27" s="273">
        <v>27</v>
      </c>
      <c r="I27" s="241"/>
      <c r="J27" s="241"/>
      <c r="K27" s="241"/>
      <c r="L27" s="241"/>
      <c r="M27" s="241"/>
      <c r="N27" s="241"/>
      <c r="O27" s="245"/>
      <c r="P27" s="246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5"/>
      <c r="AB27" s="246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5"/>
      <c r="AN27" s="246"/>
      <c r="AO27" s="244"/>
      <c r="AP27" s="244"/>
      <c r="AQ27" s="244"/>
      <c r="AR27" s="244"/>
      <c r="AS27" s="244"/>
      <c r="AT27" s="244"/>
      <c r="AU27" s="244"/>
      <c r="AV27" s="244"/>
      <c r="AW27" s="183"/>
      <c r="AX27" s="194"/>
      <c r="AY27" s="195"/>
    </row>
    <row r="28" spans="1:135" ht="15.75" thickBot="1" x14ac:dyDescent="0.3">
      <c r="A28" s="297" t="s">
        <v>262</v>
      </c>
      <c r="B28" s="262"/>
      <c r="C28" s="260"/>
      <c r="D28" s="244"/>
      <c r="E28" s="244"/>
      <c r="F28" s="244"/>
      <c r="G28" s="244"/>
      <c r="H28" s="281">
        <v>27</v>
      </c>
      <c r="I28" s="281"/>
      <c r="J28" s="281"/>
      <c r="K28" s="281"/>
      <c r="L28" s="281"/>
      <c r="M28" s="281"/>
      <c r="N28" s="281"/>
      <c r="O28" s="282"/>
      <c r="P28" s="283"/>
      <c r="Q28" s="281"/>
      <c r="R28" s="281"/>
      <c r="S28" s="281"/>
      <c r="T28" s="281"/>
      <c r="U28" s="281"/>
      <c r="V28" s="281"/>
      <c r="W28" s="281"/>
      <c r="X28" s="281"/>
      <c r="Y28" s="281">
        <v>30</v>
      </c>
      <c r="Z28" s="241"/>
      <c r="AA28" s="242"/>
      <c r="AB28" s="243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2"/>
      <c r="AN28" s="243"/>
      <c r="AO28" s="241"/>
      <c r="AP28" s="241"/>
      <c r="AQ28" s="241"/>
      <c r="AR28" s="241"/>
      <c r="AS28" s="241"/>
      <c r="AT28" s="241"/>
      <c r="AU28" s="241"/>
      <c r="AV28" s="241"/>
      <c r="AW28" s="183"/>
      <c r="AX28" s="194"/>
      <c r="AY28" s="195"/>
    </row>
    <row r="29" spans="1:135" s="67" customFormat="1" ht="15.75" thickBot="1" x14ac:dyDescent="0.3">
      <c r="A29" s="202" t="s">
        <v>270</v>
      </c>
      <c r="B29" s="261"/>
      <c r="C29" s="259"/>
      <c r="D29" s="252"/>
      <c r="E29" s="252"/>
      <c r="F29" s="252"/>
      <c r="G29" s="252"/>
      <c r="H29" s="253"/>
      <c r="I29" s="252"/>
      <c r="J29" s="252"/>
      <c r="K29" s="252"/>
      <c r="L29" s="252"/>
      <c r="M29" s="252"/>
      <c r="N29" s="252"/>
      <c r="O29" s="254"/>
      <c r="P29" s="255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4"/>
      <c r="AB29" s="255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4"/>
      <c r="AN29" s="255"/>
      <c r="AO29" s="252"/>
      <c r="AP29" s="252"/>
      <c r="AQ29" s="252"/>
      <c r="AR29" s="252"/>
      <c r="AS29" s="252"/>
      <c r="AT29" s="252"/>
      <c r="AU29" s="252"/>
      <c r="AV29" s="252"/>
      <c r="AW29" s="167"/>
      <c r="AX29" s="196"/>
      <c r="AY29" s="197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</row>
    <row r="30" spans="1:135" ht="30" x14ac:dyDescent="0.25">
      <c r="A30" s="298" t="s">
        <v>271</v>
      </c>
      <c r="B30" s="262"/>
      <c r="C30" s="260"/>
      <c r="D30" s="244"/>
      <c r="E30" s="244"/>
      <c r="F30" s="244"/>
      <c r="G30" s="244"/>
      <c r="H30" s="241"/>
      <c r="I30" s="244"/>
      <c r="J30" s="244"/>
      <c r="K30" s="244"/>
      <c r="L30" s="244"/>
      <c r="M30" s="244"/>
      <c r="N30" s="244"/>
      <c r="O30" s="245"/>
      <c r="P30" s="246"/>
      <c r="Q30" s="244"/>
      <c r="R30" s="244"/>
      <c r="S30" s="244"/>
      <c r="T30" s="244"/>
      <c r="U30" s="244"/>
      <c r="V30" s="270">
        <v>3</v>
      </c>
      <c r="W30" s="273"/>
      <c r="X30" s="273"/>
      <c r="Y30" s="273"/>
      <c r="Z30" s="273"/>
      <c r="AA30" s="271">
        <v>7</v>
      </c>
      <c r="AB30" s="246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5"/>
      <c r="AN30" s="246"/>
      <c r="AO30" s="244"/>
      <c r="AP30" s="244"/>
      <c r="AQ30" s="244"/>
      <c r="AR30" s="244"/>
      <c r="AS30" s="244"/>
      <c r="AT30" s="244"/>
      <c r="AU30" s="244"/>
      <c r="AV30" s="244"/>
      <c r="AW30" s="183"/>
      <c r="AX30" s="194"/>
      <c r="AY30" s="195"/>
    </row>
    <row r="31" spans="1:135" x14ac:dyDescent="0.25">
      <c r="A31" s="297" t="s">
        <v>269</v>
      </c>
      <c r="B31" s="262"/>
      <c r="C31" s="260"/>
      <c r="D31" s="244"/>
      <c r="E31" s="244"/>
      <c r="F31" s="244"/>
      <c r="G31" s="244"/>
      <c r="H31" s="241"/>
      <c r="I31" s="244"/>
      <c r="J31" s="244"/>
      <c r="K31" s="244"/>
      <c r="L31" s="244"/>
      <c r="M31" s="244"/>
      <c r="N31" s="244"/>
      <c r="O31" s="245"/>
      <c r="P31" s="246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93">
        <v>7</v>
      </c>
      <c r="AB31" s="283"/>
      <c r="AC31" s="281"/>
      <c r="AD31" s="281"/>
      <c r="AE31" s="281"/>
      <c r="AF31" s="281"/>
      <c r="AG31" s="281">
        <v>18</v>
      </c>
      <c r="AH31" s="241"/>
      <c r="AI31" s="241"/>
      <c r="AJ31" s="241"/>
      <c r="AK31" s="241"/>
      <c r="AL31" s="241"/>
      <c r="AM31" s="242"/>
      <c r="AN31" s="246"/>
      <c r="AO31" s="244"/>
      <c r="AP31" s="244"/>
      <c r="AQ31" s="244"/>
      <c r="AR31" s="244"/>
      <c r="AS31" s="244"/>
      <c r="AT31" s="244"/>
      <c r="AU31" s="244"/>
      <c r="AV31" s="244"/>
      <c r="AW31" s="183"/>
      <c r="AX31" s="194"/>
      <c r="AY31" s="195"/>
    </row>
    <row r="32" spans="1:135" ht="20.100000000000001" customHeight="1" x14ac:dyDescent="0.25">
      <c r="A32" s="202" t="s">
        <v>222</v>
      </c>
      <c r="B32" s="261"/>
      <c r="C32" s="259"/>
      <c r="D32" s="252"/>
      <c r="E32" s="252"/>
      <c r="F32" s="252"/>
      <c r="G32" s="252"/>
      <c r="H32" s="253"/>
      <c r="I32" s="252"/>
      <c r="J32" s="252"/>
      <c r="K32" s="252"/>
      <c r="L32" s="252"/>
      <c r="M32" s="252"/>
      <c r="N32" s="252"/>
      <c r="O32" s="254"/>
      <c r="P32" s="255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4"/>
      <c r="AB32" s="255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4"/>
      <c r="AN32" s="255"/>
      <c r="AO32" s="252"/>
      <c r="AP32" s="252"/>
      <c r="AQ32" s="252"/>
      <c r="AR32" s="252"/>
      <c r="AS32" s="252"/>
      <c r="AT32" s="252"/>
      <c r="AU32" s="252"/>
      <c r="AV32" s="252"/>
      <c r="AW32" s="167"/>
      <c r="AX32" s="196"/>
      <c r="AY32" s="197"/>
    </row>
    <row r="33" spans="1:135" ht="33" customHeight="1" x14ac:dyDescent="0.25">
      <c r="A33" s="235" t="s">
        <v>279</v>
      </c>
      <c r="B33" s="263"/>
      <c r="C33" s="288">
        <v>7</v>
      </c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>
        <v>14</v>
      </c>
      <c r="O33" s="245"/>
      <c r="P33" s="246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5"/>
      <c r="AB33" s="246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5"/>
      <c r="AN33" s="246"/>
      <c r="AO33" s="244"/>
      <c r="AP33" s="244"/>
      <c r="AQ33" s="244"/>
      <c r="AR33" s="244"/>
      <c r="AS33" s="244"/>
      <c r="AT33" s="244"/>
      <c r="AU33" s="244"/>
      <c r="AV33" s="244"/>
      <c r="AW33" s="183"/>
      <c r="AX33" s="194"/>
      <c r="AY33" s="195"/>
    </row>
    <row r="34" spans="1:135" ht="15.75" thickBot="1" x14ac:dyDescent="0.3">
      <c r="A34" s="236" t="s">
        <v>280</v>
      </c>
      <c r="B34" s="264"/>
      <c r="C34" s="265"/>
      <c r="D34" s="244"/>
      <c r="E34" s="244"/>
      <c r="F34" s="244"/>
      <c r="G34" s="244"/>
      <c r="H34" s="241"/>
      <c r="I34" s="244"/>
      <c r="J34" s="244"/>
      <c r="K34" s="244"/>
      <c r="L34" s="244"/>
      <c r="M34" s="244"/>
      <c r="N34" s="280">
        <v>14</v>
      </c>
      <c r="O34" s="278"/>
      <c r="P34" s="279"/>
      <c r="Q34" s="277"/>
      <c r="R34" s="277"/>
      <c r="S34" s="277"/>
      <c r="T34" s="277"/>
      <c r="U34" s="277"/>
      <c r="V34" s="277"/>
      <c r="W34" s="277"/>
      <c r="X34" s="277"/>
      <c r="Y34" s="277"/>
      <c r="Z34" s="277"/>
      <c r="AA34" s="278"/>
      <c r="AB34" s="279"/>
      <c r="AC34" s="277"/>
      <c r="AD34" s="280">
        <v>19</v>
      </c>
      <c r="AE34" s="244"/>
      <c r="AF34" s="244"/>
      <c r="AG34" s="244"/>
      <c r="AH34" s="244"/>
      <c r="AI34" s="244"/>
      <c r="AJ34" s="244"/>
      <c r="AK34" s="244"/>
      <c r="AL34" s="244"/>
      <c r="AM34" s="245"/>
      <c r="AN34" s="246"/>
      <c r="AO34" s="244"/>
      <c r="AP34" s="244"/>
      <c r="AQ34" s="244"/>
      <c r="AR34" s="244"/>
      <c r="AS34" s="244"/>
      <c r="AT34" s="244"/>
      <c r="AU34" s="244"/>
      <c r="AV34" s="244"/>
      <c r="AW34" s="183"/>
      <c r="AX34" s="194"/>
      <c r="AY34" s="195"/>
    </row>
    <row r="35" spans="1:135" s="67" customFormat="1" ht="15.75" thickBot="1" x14ac:dyDescent="0.3">
      <c r="A35" s="204" t="s">
        <v>251</v>
      </c>
      <c r="B35" s="266"/>
      <c r="C35" s="267"/>
      <c r="D35" s="257"/>
      <c r="E35" s="257"/>
      <c r="F35" s="257"/>
      <c r="G35" s="258"/>
      <c r="H35" s="289">
        <v>27</v>
      </c>
      <c r="I35" s="290"/>
      <c r="J35" s="289"/>
      <c r="K35" s="289"/>
      <c r="L35" s="289"/>
      <c r="M35" s="289"/>
      <c r="N35" s="289"/>
      <c r="O35" s="291"/>
      <c r="P35" s="292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91"/>
      <c r="AB35" s="292"/>
      <c r="AC35" s="289"/>
      <c r="AD35" s="289"/>
      <c r="AE35" s="289"/>
      <c r="AF35" s="289"/>
      <c r="AG35" s="289"/>
      <c r="AH35" s="289"/>
      <c r="AI35" s="289"/>
      <c r="AJ35" s="289"/>
      <c r="AK35" s="289"/>
      <c r="AL35" s="289"/>
      <c r="AM35" s="291"/>
      <c r="AN35" s="292"/>
      <c r="AO35" s="289"/>
      <c r="AP35" s="289"/>
      <c r="AQ35" s="289"/>
      <c r="AR35" s="289"/>
      <c r="AS35" s="289"/>
      <c r="AT35" s="289"/>
      <c r="AU35" s="289"/>
      <c r="AV35" s="289">
        <v>30</v>
      </c>
      <c r="AW35" s="187"/>
      <c r="AX35" s="198"/>
      <c r="AY35" s="199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</row>
    <row r="36" spans="1:135" ht="15.75" thickBot="1" x14ac:dyDescent="0.3">
      <c r="A36" s="200"/>
      <c r="B36" s="200"/>
      <c r="C36" s="200"/>
      <c r="D36" s="201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</row>
    <row r="37" spans="1:135" x14ac:dyDescent="0.25">
      <c r="A37" s="294" t="s">
        <v>213</v>
      </c>
      <c r="B37" s="200"/>
      <c r="C37" s="200"/>
      <c r="D37" s="201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</row>
    <row r="38" spans="1:135" x14ac:dyDescent="0.25">
      <c r="A38" s="295" t="s">
        <v>249</v>
      </c>
    </row>
    <row r="39" spans="1:135" x14ac:dyDescent="0.25">
      <c r="A39" s="295" t="s">
        <v>250</v>
      </c>
    </row>
    <row r="40" spans="1:135" ht="15.75" thickBot="1" x14ac:dyDescent="0.3">
      <c r="A40" s="296" t="s">
        <v>114</v>
      </c>
    </row>
  </sheetData>
  <mergeCells count="5">
    <mergeCell ref="B3:C3"/>
    <mergeCell ref="D3:O3"/>
    <mergeCell ref="P3:AA3"/>
    <mergeCell ref="AB3:AM3"/>
    <mergeCell ref="AN3:AY3"/>
  </mergeCells>
  <pageMargins left="0.39370078740157483" right="0.39370078740157483" top="0.39370078740157483" bottom="0.39370078740157483" header="0.31496062992125984" footer="0.31496062992125984"/>
  <pageSetup paperSize="8" scale="50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8A2251"/>
  </sheetPr>
  <dimension ref="A1:D37"/>
  <sheetViews>
    <sheetView zoomScale="90" zoomScaleNormal="90" workbookViewId="0">
      <selection activeCell="D5" sqref="D5"/>
    </sheetView>
  </sheetViews>
  <sheetFormatPr defaultRowHeight="15" x14ac:dyDescent="0.25"/>
  <cols>
    <col min="1" max="1" width="22.140625" bestFit="1" customWidth="1"/>
    <col min="2" max="2" width="118.5703125" customWidth="1"/>
    <col min="3" max="3" width="17.5703125" style="1" customWidth="1"/>
    <col min="4" max="4" width="15.28515625" customWidth="1"/>
    <col min="5" max="5" width="27.7109375" customWidth="1"/>
  </cols>
  <sheetData>
    <row r="1" spans="1:4" ht="15.75" thickBot="1" x14ac:dyDescent="0.3"/>
    <row r="2" spans="1:4" ht="15.75" thickBot="1" x14ac:dyDescent="0.3">
      <c r="A2" s="108" t="s">
        <v>147</v>
      </c>
      <c r="B2" s="109" t="s">
        <v>148</v>
      </c>
      <c r="C2" s="164" t="s">
        <v>146</v>
      </c>
      <c r="D2" s="110" t="s">
        <v>118</v>
      </c>
    </row>
    <row r="3" spans="1:4" s="150" customFormat="1" x14ac:dyDescent="0.25">
      <c r="A3" s="143">
        <v>1</v>
      </c>
      <c r="B3" s="145" t="s">
        <v>184</v>
      </c>
      <c r="C3" s="149">
        <f>MIN(C5,C8,C11,C14,C17,C20,C23,C26,C29,C32,C35)</f>
        <v>43612</v>
      </c>
      <c r="D3" s="145"/>
    </row>
    <row r="4" spans="1:4" s="2" customFormat="1" x14ac:dyDescent="0.25">
      <c r="A4" s="107">
        <v>2</v>
      </c>
      <c r="B4" s="146" t="s">
        <v>167</v>
      </c>
      <c r="C4" s="147">
        <v>43511</v>
      </c>
      <c r="D4" s="146" t="s">
        <v>170</v>
      </c>
    </row>
    <row r="5" spans="1:4" s="2" customFormat="1" x14ac:dyDescent="0.25">
      <c r="A5" s="107">
        <v>3</v>
      </c>
      <c r="B5" s="146" t="s">
        <v>168</v>
      </c>
      <c r="C5" s="147">
        <v>43717</v>
      </c>
      <c r="D5" s="146" t="s">
        <v>171</v>
      </c>
    </row>
    <row r="6" spans="1:4" s="2" customFormat="1" x14ac:dyDescent="0.25">
      <c r="A6" s="107">
        <v>4</v>
      </c>
      <c r="B6" s="146" t="s">
        <v>208</v>
      </c>
      <c r="C6" s="147">
        <v>44358</v>
      </c>
      <c r="D6" s="148" t="s">
        <v>130</v>
      </c>
    </row>
    <row r="7" spans="1:4" s="2" customFormat="1" x14ac:dyDescent="0.25">
      <c r="A7" s="107">
        <v>5</v>
      </c>
      <c r="B7" s="146" t="s">
        <v>176</v>
      </c>
      <c r="C7" s="147">
        <v>44176</v>
      </c>
      <c r="D7" s="146" t="s">
        <v>170</v>
      </c>
    </row>
    <row r="8" spans="1:4" s="2" customFormat="1" x14ac:dyDescent="0.25">
      <c r="A8" s="107">
        <v>6</v>
      </c>
      <c r="B8" s="146" t="s">
        <v>175</v>
      </c>
      <c r="C8" s="147">
        <v>44368</v>
      </c>
      <c r="D8" s="146" t="s">
        <v>171</v>
      </c>
    </row>
    <row r="9" spans="1:4" s="2" customFormat="1" x14ac:dyDescent="0.25">
      <c r="A9" s="107">
        <v>7</v>
      </c>
      <c r="B9" s="146" t="s">
        <v>165</v>
      </c>
      <c r="C9" s="147">
        <v>44834</v>
      </c>
      <c r="D9" s="148" t="s">
        <v>130</v>
      </c>
    </row>
    <row r="10" spans="1:4" s="2" customFormat="1" x14ac:dyDescent="0.25">
      <c r="A10" s="107">
        <v>8</v>
      </c>
      <c r="B10" s="146" t="s">
        <v>178</v>
      </c>
      <c r="C10" s="147">
        <v>43749</v>
      </c>
      <c r="D10" s="146" t="s">
        <v>170</v>
      </c>
    </row>
    <row r="11" spans="1:4" s="2" customFormat="1" x14ac:dyDescent="0.25">
      <c r="A11" s="107">
        <v>9</v>
      </c>
      <c r="B11" s="146" t="s">
        <v>177</v>
      </c>
      <c r="C11" s="147">
        <v>43913</v>
      </c>
      <c r="D11" s="146" t="s">
        <v>171</v>
      </c>
    </row>
    <row r="12" spans="1:4" s="2" customFormat="1" x14ac:dyDescent="0.25">
      <c r="A12" s="107">
        <v>10</v>
      </c>
      <c r="B12" s="146" t="s">
        <v>164</v>
      </c>
      <c r="C12" s="147">
        <v>44708</v>
      </c>
      <c r="D12" s="148" t="s">
        <v>130</v>
      </c>
    </row>
    <row r="13" spans="1:4" s="2" customFormat="1" x14ac:dyDescent="0.25">
      <c r="A13" s="107">
        <v>11</v>
      </c>
      <c r="B13" s="146" t="s">
        <v>182</v>
      </c>
      <c r="C13" s="147">
        <v>43525</v>
      </c>
      <c r="D13" s="146" t="s">
        <v>170</v>
      </c>
    </row>
    <row r="14" spans="1:4" s="2" customFormat="1" x14ac:dyDescent="0.25">
      <c r="A14" s="107">
        <v>12</v>
      </c>
      <c r="B14" s="146" t="s">
        <v>181</v>
      </c>
      <c r="C14" s="147">
        <v>43724</v>
      </c>
      <c r="D14" s="146" t="s">
        <v>171</v>
      </c>
    </row>
    <row r="15" spans="1:4" s="2" customFormat="1" x14ac:dyDescent="0.25">
      <c r="A15" s="107">
        <v>13</v>
      </c>
      <c r="B15" s="146" t="s">
        <v>179</v>
      </c>
      <c r="C15" s="147">
        <v>43980</v>
      </c>
      <c r="D15" s="148" t="s">
        <v>130</v>
      </c>
    </row>
    <row r="16" spans="1:4" s="2" customFormat="1" x14ac:dyDescent="0.25">
      <c r="A16" s="107">
        <v>14</v>
      </c>
      <c r="B16" s="146" t="s">
        <v>252</v>
      </c>
      <c r="C16" s="147">
        <v>43588</v>
      </c>
      <c r="D16" s="146" t="s">
        <v>170</v>
      </c>
    </row>
    <row r="17" spans="1:4" s="2" customFormat="1" x14ac:dyDescent="0.25">
      <c r="A17" s="107">
        <v>15</v>
      </c>
      <c r="B17" s="146" t="s">
        <v>253</v>
      </c>
      <c r="C17" s="147">
        <v>43780</v>
      </c>
      <c r="D17" s="146" t="s">
        <v>171</v>
      </c>
    </row>
    <row r="18" spans="1:4" s="2" customFormat="1" x14ac:dyDescent="0.25">
      <c r="A18" s="107">
        <v>16</v>
      </c>
      <c r="B18" s="146" t="s">
        <v>254</v>
      </c>
      <c r="C18" s="147">
        <v>44834</v>
      </c>
      <c r="D18" s="148" t="s">
        <v>130</v>
      </c>
    </row>
    <row r="19" spans="1:4" s="2" customFormat="1" x14ac:dyDescent="0.25">
      <c r="A19" s="107">
        <v>17</v>
      </c>
      <c r="B19" s="146" t="s">
        <v>203</v>
      </c>
      <c r="C19" s="147">
        <v>43847</v>
      </c>
      <c r="D19" s="146" t="s">
        <v>170</v>
      </c>
    </row>
    <row r="20" spans="1:4" s="2" customFormat="1" x14ac:dyDescent="0.25">
      <c r="A20" s="107">
        <v>18</v>
      </c>
      <c r="B20" s="146" t="s">
        <v>202</v>
      </c>
      <c r="C20" s="147">
        <v>43997</v>
      </c>
      <c r="D20" s="146" t="s">
        <v>171</v>
      </c>
    </row>
    <row r="21" spans="1:4" s="2" customFormat="1" x14ac:dyDescent="0.25">
      <c r="A21" s="107">
        <v>19</v>
      </c>
      <c r="B21" s="146" t="s">
        <v>163</v>
      </c>
      <c r="C21" s="147">
        <v>44834</v>
      </c>
      <c r="D21" s="148" t="s">
        <v>130</v>
      </c>
    </row>
    <row r="22" spans="1:4" s="2" customFormat="1" x14ac:dyDescent="0.25">
      <c r="A22" s="107">
        <v>20</v>
      </c>
      <c r="B22" s="146" t="s">
        <v>200</v>
      </c>
      <c r="C22" s="147">
        <v>43658</v>
      </c>
      <c r="D22" s="146" t="s">
        <v>170</v>
      </c>
    </row>
    <row r="23" spans="1:4" s="2" customFormat="1" x14ac:dyDescent="0.25">
      <c r="A23" s="107">
        <v>21</v>
      </c>
      <c r="B23" s="146" t="s">
        <v>199</v>
      </c>
      <c r="C23" s="147">
        <v>43815</v>
      </c>
      <c r="D23" s="146" t="s">
        <v>171</v>
      </c>
    </row>
    <row r="24" spans="1:4" s="2" customFormat="1" x14ac:dyDescent="0.25">
      <c r="A24" s="107">
        <v>22</v>
      </c>
      <c r="B24" s="146" t="s">
        <v>158</v>
      </c>
      <c r="C24" s="147">
        <v>44834</v>
      </c>
      <c r="D24" s="148" t="s">
        <v>130</v>
      </c>
    </row>
    <row r="25" spans="1:4" s="2" customFormat="1" x14ac:dyDescent="0.25">
      <c r="A25" s="107">
        <v>23</v>
      </c>
      <c r="B25" s="146" t="s">
        <v>197</v>
      </c>
      <c r="C25" s="147">
        <v>43742</v>
      </c>
      <c r="D25" s="146" t="s">
        <v>170</v>
      </c>
    </row>
    <row r="26" spans="1:4" s="2" customFormat="1" x14ac:dyDescent="0.25">
      <c r="A26" s="107">
        <v>24</v>
      </c>
      <c r="B26" s="146" t="s">
        <v>196</v>
      </c>
      <c r="C26" s="147">
        <v>43899</v>
      </c>
      <c r="D26" s="146" t="s">
        <v>171</v>
      </c>
    </row>
    <row r="27" spans="1:4" s="2" customFormat="1" x14ac:dyDescent="0.25">
      <c r="A27" s="107">
        <v>25</v>
      </c>
      <c r="B27" s="146" t="s">
        <v>161</v>
      </c>
      <c r="C27" s="147">
        <v>44834</v>
      </c>
      <c r="D27" s="148" t="s">
        <v>130</v>
      </c>
    </row>
    <row r="28" spans="1:4" s="2" customFormat="1" x14ac:dyDescent="0.25">
      <c r="A28" s="107">
        <v>26</v>
      </c>
      <c r="B28" s="146" t="s">
        <v>194</v>
      </c>
      <c r="C28" s="147">
        <v>43448</v>
      </c>
      <c r="D28" s="146" t="s">
        <v>170</v>
      </c>
    </row>
    <row r="29" spans="1:4" s="2" customFormat="1" x14ac:dyDescent="0.25">
      <c r="A29" s="107">
        <v>27</v>
      </c>
      <c r="B29" s="146" t="s">
        <v>193</v>
      </c>
      <c r="C29" s="147">
        <v>43612</v>
      </c>
      <c r="D29" s="146" t="s">
        <v>171</v>
      </c>
    </row>
    <row r="30" spans="1:4" s="2" customFormat="1" x14ac:dyDescent="0.25">
      <c r="A30" s="107">
        <v>28</v>
      </c>
      <c r="B30" s="146" t="s">
        <v>162</v>
      </c>
      <c r="C30" s="147">
        <v>44134</v>
      </c>
      <c r="D30" s="148" t="s">
        <v>130</v>
      </c>
    </row>
    <row r="31" spans="1:4" s="2" customFormat="1" x14ac:dyDescent="0.25">
      <c r="A31" s="107">
        <v>29</v>
      </c>
      <c r="B31" s="146" t="s">
        <v>191</v>
      </c>
      <c r="C31" s="147">
        <v>44015</v>
      </c>
      <c r="D31" s="146" t="s">
        <v>170</v>
      </c>
    </row>
    <row r="32" spans="1:4" s="2" customFormat="1" x14ac:dyDescent="0.25">
      <c r="A32" s="107">
        <v>30</v>
      </c>
      <c r="B32" s="146" t="s">
        <v>190</v>
      </c>
      <c r="C32" s="147">
        <v>44172</v>
      </c>
      <c r="D32" s="146" t="s">
        <v>171</v>
      </c>
    </row>
    <row r="33" spans="1:4" s="2" customFormat="1" x14ac:dyDescent="0.25">
      <c r="A33" s="107">
        <v>31</v>
      </c>
      <c r="B33" s="146" t="s">
        <v>159</v>
      </c>
      <c r="C33" s="147">
        <v>44365</v>
      </c>
      <c r="D33" s="148" t="s">
        <v>130</v>
      </c>
    </row>
    <row r="34" spans="1:4" s="2" customFormat="1" x14ac:dyDescent="0.25">
      <c r="A34" s="107">
        <v>32</v>
      </c>
      <c r="B34" s="146" t="s">
        <v>188</v>
      </c>
      <c r="C34" s="147">
        <v>43441</v>
      </c>
      <c r="D34" s="146" t="s">
        <v>170</v>
      </c>
    </row>
    <row r="35" spans="1:4" s="2" customFormat="1" x14ac:dyDescent="0.25">
      <c r="A35" s="107">
        <v>33</v>
      </c>
      <c r="B35" s="146" t="s">
        <v>187</v>
      </c>
      <c r="C35" s="147">
        <v>43752</v>
      </c>
      <c r="D35" s="146" t="s">
        <v>171</v>
      </c>
    </row>
    <row r="36" spans="1:4" s="2" customFormat="1" x14ac:dyDescent="0.25">
      <c r="A36" s="107">
        <v>34</v>
      </c>
      <c r="B36" s="146" t="s">
        <v>160</v>
      </c>
      <c r="C36" s="147">
        <v>44274</v>
      </c>
      <c r="D36" s="148" t="s">
        <v>130</v>
      </c>
    </row>
    <row r="37" spans="1:4" s="150" customFormat="1" x14ac:dyDescent="0.25">
      <c r="A37" s="107">
        <v>35</v>
      </c>
      <c r="B37" s="145" t="s">
        <v>145</v>
      </c>
      <c r="C37" s="139">
        <v>44834</v>
      </c>
      <c r="D37" s="151" t="s">
        <v>166</v>
      </c>
    </row>
  </sheetData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B42264"/>
  </sheetPr>
  <dimension ref="A1:I40"/>
  <sheetViews>
    <sheetView workbookViewId="0">
      <selection activeCell="A13" sqref="A13"/>
    </sheetView>
  </sheetViews>
  <sheetFormatPr defaultRowHeight="15" x14ac:dyDescent="0.25"/>
  <cols>
    <col min="1" max="1" width="78.42578125" bestFit="1" customWidth="1"/>
    <col min="2" max="3" width="11.140625" bestFit="1" customWidth="1"/>
    <col min="6" max="6" width="9.5703125" customWidth="1"/>
    <col min="7" max="7" width="18" customWidth="1"/>
    <col min="8" max="8" width="28.7109375" customWidth="1"/>
  </cols>
  <sheetData>
    <row r="1" spans="1:9" ht="28.5" x14ac:dyDescent="0.45">
      <c r="A1" s="141" t="s">
        <v>0</v>
      </c>
      <c r="B1" t="s">
        <v>1</v>
      </c>
      <c r="C1" t="s">
        <v>2</v>
      </c>
      <c r="D1" t="s">
        <v>3</v>
      </c>
      <c r="E1" t="s">
        <v>15</v>
      </c>
    </row>
    <row r="2" spans="1:9" x14ac:dyDescent="0.25">
      <c r="B2" s="1"/>
      <c r="C2" s="1"/>
      <c r="D2" s="2"/>
      <c r="E2" s="2"/>
      <c r="F2" s="2"/>
      <c r="G2" s="2"/>
      <c r="H2" s="2"/>
      <c r="I2" s="2"/>
    </row>
    <row r="3" spans="1:9" x14ac:dyDescent="0.25">
      <c r="A3" t="s">
        <v>144</v>
      </c>
      <c r="B3" s="1">
        <v>43441</v>
      </c>
      <c r="C3" s="1">
        <v>44829</v>
      </c>
      <c r="D3" s="2">
        <f t="shared" ref="D3:D14" si="0">C3-B3</f>
        <v>1388</v>
      </c>
      <c r="E3" s="2"/>
      <c r="F3" s="2"/>
      <c r="G3" s="132"/>
      <c r="H3" s="2"/>
      <c r="I3" s="2"/>
    </row>
    <row r="4" spans="1:9" x14ac:dyDescent="0.25">
      <c r="A4" t="s">
        <v>143</v>
      </c>
      <c r="B4" s="1">
        <v>43745</v>
      </c>
      <c r="C4" s="1">
        <v>44829</v>
      </c>
      <c r="D4" s="2">
        <f t="shared" si="0"/>
        <v>1084</v>
      </c>
      <c r="E4" s="2"/>
      <c r="F4" s="2"/>
      <c r="G4" s="2"/>
      <c r="H4" s="2"/>
      <c r="I4" s="2"/>
    </row>
    <row r="5" spans="1:9" x14ac:dyDescent="0.25">
      <c r="A5" t="s">
        <v>114</v>
      </c>
      <c r="B5" s="1">
        <v>43745</v>
      </c>
      <c r="C5" s="1">
        <v>44829</v>
      </c>
      <c r="D5" s="2">
        <f t="shared" si="0"/>
        <v>1084</v>
      </c>
      <c r="E5" s="2"/>
      <c r="F5" s="2"/>
      <c r="G5" s="2"/>
      <c r="H5" s="2"/>
      <c r="I5" s="2"/>
    </row>
    <row r="6" spans="1:9" x14ac:dyDescent="0.25">
      <c r="A6" t="s">
        <v>149</v>
      </c>
      <c r="B6" s="1">
        <v>43983</v>
      </c>
      <c r="C6" s="1">
        <v>44829</v>
      </c>
      <c r="D6" s="2">
        <f t="shared" si="0"/>
        <v>846</v>
      </c>
      <c r="E6" s="2"/>
      <c r="F6" s="2"/>
      <c r="G6" s="2"/>
      <c r="H6" s="2"/>
      <c r="I6" s="2"/>
    </row>
    <row r="7" spans="1:9" x14ac:dyDescent="0.25">
      <c r="A7" t="s">
        <v>156</v>
      </c>
      <c r="B7" s="1">
        <v>43913</v>
      </c>
      <c r="C7" s="1">
        <v>44706</v>
      </c>
      <c r="D7" s="2">
        <f t="shared" si="0"/>
        <v>793</v>
      </c>
      <c r="E7" s="2"/>
      <c r="F7" s="2"/>
      <c r="G7" s="2"/>
      <c r="H7" s="2"/>
      <c r="I7" s="2"/>
    </row>
    <row r="8" spans="1:9" x14ac:dyDescent="0.25">
      <c r="A8" t="s">
        <v>183</v>
      </c>
      <c r="B8" s="1">
        <v>43745</v>
      </c>
      <c r="C8" s="1">
        <v>43948</v>
      </c>
      <c r="D8" s="2">
        <f t="shared" si="0"/>
        <v>203</v>
      </c>
      <c r="E8" s="2"/>
      <c r="F8" s="2"/>
      <c r="G8" s="2"/>
      <c r="H8" s="2"/>
      <c r="I8" s="2"/>
    </row>
    <row r="9" spans="1:9" x14ac:dyDescent="0.25">
      <c r="A9" t="s">
        <v>154</v>
      </c>
      <c r="B9" s="1">
        <v>43780</v>
      </c>
      <c r="C9" s="1">
        <v>44829</v>
      </c>
      <c r="D9" s="2">
        <f t="shared" si="0"/>
        <v>1049</v>
      </c>
      <c r="E9" s="2"/>
      <c r="F9" s="2"/>
      <c r="G9" s="2"/>
      <c r="H9" s="2"/>
      <c r="I9" s="2"/>
    </row>
    <row r="10" spans="1:9" x14ac:dyDescent="0.25">
      <c r="A10" t="s">
        <v>155</v>
      </c>
      <c r="B10" s="1">
        <v>43815</v>
      </c>
      <c r="C10" s="1">
        <v>44829</v>
      </c>
      <c r="D10" s="2">
        <f t="shared" si="0"/>
        <v>1014</v>
      </c>
      <c r="E10" s="2"/>
      <c r="F10" s="2"/>
      <c r="G10" s="2"/>
      <c r="H10" s="2"/>
      <c r="I10" s="2"/>
    </row>
    <row r="11" spans="1:9" ht="15" customHeight="1" x14ac:dyDescent="0.25">
      <c r="A11" t="s">
        <v>151</v>
      </c>
      <c r="B11" s="1">
        <v>43742</v>
      </c>
      <c r="C11" s="1">
        <v>44829</v>
      </c>
      <c r="D11" s="2">
        <f t="shared" si="0"/>
        <v>1087</v>
      </c>
      <c r="E11" s="2"/>
      <c r="F11" s="2"/>
      <c r="G11" s="2"/>
      <c r="H11" s="2"/>
      <c r="I11" s="2"/>
    </row>
    <row r="12" spans="1:9" x14ac:dyDescent="0.25">
      <c r="A12" t="s">
        <v>150</v>
      </c>
      <c r="B12" s="1">
        <v>43787</v>
      </c>
      <c r="C12" s="1">
        <v>44085</v>
      </c>
      <c r="D12" s="2">
        <f t="shared" si="0"/>
        <v>298</v>
      </c>
      <c r="E12" s="2"/>
      <c r="F12" s="2"/>
      <c r="G12" s="2"/>
      <c r="H12" s="2"/>
      <c r="I12" s="2"/>
    </row>
    <row r="13" spans="1:9" x14ac:dyDescent="0.25">
      <c r="A13" t="s">
        <v>152</v>
      </c>
      <c r="B13" s="1">
        <v>44214</v>
      </c>
      <c r="C13" s="1">
        <v>44365</v>
      </c>
      <c r="D13" s="2">
        <f t="shared" si="0"/>
        <v>151</v>
      </c>
      <c r="E13" s="2"/>
      <c r="F13" s="2"/>
      <c r="G13" s="2"/>
      <c r="H13" s="2"/>
      <c r="I13" s="2"/>
    </row>
    <row r="14" spans="1:9" x14ac:dyDescent="0.25">
      <c r="A14" t="s">
        <v>153</v>
      </c>
      <c r="B14" s="1">
        <v>43752</v>
      </c>
      <c r="C14" s="1">
        <v>44274</v>
      </c>
      <c r="D14" s="2">
        <f t="shared" si="0"/>
        <v>522</v>
      </c>
      <c r="E14" s="2"/>
      <c r="F14" s="2"/>
      <c r="G14" s="2"/>
      <c r="H14" s="132"/>
      <c r="I14" s="2"/>
    </row>
    <row r="15" spans="1:9" x14ac:dyDescent="0.25">
      <c r="B15" s="1"/>
      <c r="C15" s="1"/>
      <c r="D15" s="2"/>
      <c r="E15" s="2"/>
      <c r="F15" s="2"/>
      <c r="G15" s="2"/>
      <c r="H15" s="2"/>
      <c r="I15" s="2"/>
    </row>
    <row r="40" spans="4:4" x14ac:dyDescent="0.25">
      <c r="D40" s="4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5"/>
  <sheetViews>
    <sheetView topLeftCell="A16" workbookViewId="0">
      <selection activeCell="D13" sqref="D13"/>
    </sheetView>
  </sheetViews>
  <sheetFormatPr defaultRowHeight="15" x14ac:dyDescent="0.25"/>
  <cols>
    <col min="2" max="2" width="66.28515625" customWidth="1"/>
    <col min="3" max="3" width="11.140625" customWidth="1"/>
    <col min="4" max="4" width="49.7109375" customWidth="1"/>
    <col min="5" max="5" width="29.5703125" customWidth="1"/>
  </cols>
  <sheetData>
    <row r="1" spans="1:5" ht="38.25" x14ac:dyDescent="0.25">
      <c r="A1" s="96" t="s">
        <v>105</v>
      </c>
    </row>
    <row r="2" spans="1:5" ht="15.75" thickBot="1" x14ac:dyDescent="0.3">
      <c r="A2" s="96"/>
    </row>
    <row r="3" spans="1:5" ht="26.25" thickBot="1" x14ac:dyDescent="0.3">
      <c r="A3" s="97" t="s">
        <v>106</v>
      </c>
      <c r="B3" s="98" t="s">
        <v>107</v>
      </c>
      <c r="C3" s="99" t="s">
        <v>108</v>
      </c>
      <c r="D3" s="99" t="s">
        <v>109</v>
      </c>
      <c r="E3" s="99" t="s">
        <v>42</v>
      </c>
    </row>
    <row r="4" spans="1:5" ht="15.75" thickBot="1" x14ac:dyDescent="0.3">
      <c r="A4" s="100">
        <v>1</v>
      </c>
      <c r="B4" s="101" t="s">
        <v>110</v>
      </c>
      <c r="C4" s="102">
        <v>42979</v>
      </c>
      <c r="D4" s="102">
        <v>43343</v>
      </c>
      <c r="E4" s="103" t="s">
        <v>111</v>
      </c>
    </row>
    <row r="5" spans="1:5" ht="15.75" thickBot="1" x14ac:dyDescent="0.3">
      <c r="A5" s="100">
        <v>2</v>
      </c>
      <c r="B5" s="106" t="s">
        <v>112</v>
      </c>
      <c r="C5" s="102">
        <v>43343</v>
      </c>
      <c r="D5" s="102">
        <v>45107</v>
      </c>
      <c r="E5" s="103" t="s">
        <v>113</v>
      </c>
    </row>
    <row r="6" spans="1:5" ht="15.75" thickBot="1" x14ac:dyDescent="0.3">
      <c r="A6" s="100">
        <v>3</v>
      </c>
      <c r="B6" s="101" t="s">
        <v>114</v>
      </c>
      <c r="C6" s="102">
        <v>43346</v>
      </c>
      <c r="D6" s="102">
        <v>44500</v>
      </c>
      <c r="E6" s="103" t="s">
        <v>115</v>
      </c>
    </row>
    <row r="7" spans="1:5" x14ac:dyDescent="0.25">
      <c r="A7" s="104"/>
    </row>
    <row r="8" spans="1:5" x14ac:dyDescent="0.25">
      <c r="B8" s="96" t="s">
        <v>116</v>
      </c>
    </row>
    <row r="9" spans="1:5" ht="15.75" thickBot="1" x14ac:dyDescent="0.3">
      <c r="A9" s="104"/>
    </row>
    <row r="10" spans="1:5" ht="26.25" thickBot="1" x14ac:dyDescent="0.3">
      <c r="A10" s="97" t="s">
        <v>42</v>
      </c>
      <c r="B10" s="99" t="s">
        <v>107</v>
      </c>
      <c r="C10" s="99" t="s">
        <v>117</v>
      </c>
      <c r="D10" s="99" t="s">
        <v>118</v>
      </c>
    </row>
    <row r="11" spans="1:5" ht="15.75" thickBot="1" x14ac:dyDescent="0.3">
      <c r="A11" s="100">
        <v>1</v>
      </c>
      <c r="B11" s="106" t="s">
        <v>119</v>
      </c>
      <c r="C11" s="105">
        <v>42979</v>
      </c>
      <c r="D11" s="103" t="s">
        <v>120</v>
      </c>
    </row>
    <row r="12" spans="1:5" ht="15.75" thickBot="1" x14ac:dyDescent="0.3">
      <c r="A12" s="100">
        <v>2</v>
      </c>
      <c r="B12" s="101" t="s">
        <v>121</v>
      </c>
      <c r="C12" s="105">
        <v>43010</v>
      </c>
      <c r="D12" s="101" t="s">
        <v>122</v>
      </c>
    </row>
    <row r="13" spans="1:5" ht="15.75" thickBot="1" x14ac:dyDescent="0.3">
      <c r="A13" s="100">
        <v>3</v>
      </c>
      <c r="B13" s="101" t="s">
        <v>123</v>
      </c>
      <c r="C13" s="105">
        <v>43343</v>
      </c>
      <c r="D13" s="101" t="s">
        <v>124</v>
      </c>
    </row>
    <row r="14" spans="1:5" ht="63.75" customHeight="1" thickBot="1" x14ac:dyDescent="0.3">
      <c r="A14" s="100">
        <v>4</v>
      </c>
      <c r="B14" s="101" t="s">
        <v>125</v>
      </c>
      <c r="C14" s="105">
        <v>43346</v>
      </c>
      <c r="D14" s="101" t="s">
        <v>126</v>
      </c>
    </row>
    <row r="15" spans="1:5" ht="26.25" thickBot="1" x14ac:dyDescent="0.3">
      <c r="A15" s="100">
        <v>5</v>
      </c>
      <c r="B15" s="101" t="s">
        <v>127</v>
      </c>
      <c r="C15" s="105">
        <v>43346</v>
      </c>
      <c r="D15" s="101" t="s">
        <v>128</v>
      </c>
    </row>
    <row r="16" spans="1:5" ht="51.75" thickBot="1" x14ac:dyDescent="0.3">
      <c r="A16" s="100">
        <v>6</v>
      </c>
      <c r="B16" s="101" t="s">
        <v>129</v>
      </c>
      <c r="C16" s="105">
        <v>44137</v>
      </c>
      <c r="D16" s="101" t="s">
        <v>130</v>
      </c>
    </row>
    <row r="17" spans="1:4" ht="26.25" thickBot="1" x14ac:dyDescent="0.3">
      <c r="A17" s="100">
        <v>7</v>
      </c>
      <c r="B17" s="101" t="s">
        <v>131</v>
      </c>
      <c r="C17" s="105">
        <v>43557</v>
      </c>
      <c r="D17" s="101" t="s">
        <v>128</v>
      </c>
    </row>
    <row r="18" spans="1:4" ht="51.75" thickBot="1" x14ac:dyDescent="0.3">
      <c r="A18" s="100">
        <v>8</v>
      </c>
      <c r="B18" s="101" t="s">
        <v>132</v>
      </c>
      <c r="C18" s="105">
        <v>44166</v>
      </c>
      <c r="D18" s="101" t="s">
        <v>130</v>
      </c>
    </row>
    <row r="19" spans="1:4" ht="26.25" thickBot="1" x14ac:dyDescent="0.3">
      <c r="A19" s="100">
        <v>9</v>
      </c>
      <c r="B19" s="101" t="s">
        <v>133</v>
      </c>
      <c r="C19" s="105">
        <v>43557</v>
      </c>
      <c r="D19" s="101" t="s">
        <v>128</v>
      </c>
    </row>
    <row r="20" spans="1:4" ht="51.75" thickBot="1" x14ac:dyDescent="0.3">
      <c r="A20" s="100">
        <v>10</v>
      </c>
      <c r="B20" s="101" t="s">
        <v>134</v>
      </c>
      <c r="C20" s="105">
        <v>44166</v>
      </c>
      <c r="D20" s="101" t="s">
        <v>130</v>
      </c>
    </row>
    <row r="21" spans="1:4" ht="26.25" thickBot="1" x14ac:dyDescent="0.3">
      <c r="A21" s="100">
        <v>11</v>
      </c>
      <c r="B21" s="101" t="s">
        <v>135</v>
      </c>
      <c r="C21" s="105">
        <v>43770</v>
      </c>
      <c r="D21" s="101" t="s">
        <v>128</v>
      </c>
    </row>
    <row r="22" spans="1:4" ht="51.75" thickBot="1" x14ac:dyDescent="0.3">
      <c r="A22" s="100">
        <v>12</v>
      </c>
      <c r="B22" s="101" t="s">
        <v>136</v>
      </c>
      <c r="C22" s="105">
        <v>44498</v>
      </c>
      <c r="D22" s="101" t="s">
        <v>130</v>
      </c>
    </row>
    <row r="23" spans="1:4" ht="39" thickBot="1" x14ac:dyDescent="0.3">
      <c r="A23" s="100">
        <v>13</v>
      </c>
      <c r="B23" s="101" t="s">
        <v>137</v>
      </c>
      <c r="C23" s="105">
        <v>44498</v>
      </c>
      <c r="D23" s="101" t="s">
        <v>138</v>
      </c>
    </row>
    <row r="24" spans="1:4" ht="51.75" thickBot="1" x14ac:dyDescent="0.3">
      <c r="A24" s="100">
        <v>14</v>
      </c>
      <c r="B24" s="101" t="s">
        <v>139</v>
      </c>
      <c r="C24" s="105">
        <v>44561</v>
      </c>
      <c r="D24" s="101" t="s">
        <v>140</v>
      </c>
    </row>
    <row r="25" spans="1:4" ht="51.75" thickBot="1" x14ac:dyDescent="0.3">
      <c r="A25" s="100">
        <v>15</v>
      </c>
      <c r="B25" s="101" t="s">
        <v>141</v>
      </c>
      <c r="C25" s="105">
        <v>45107</v>
      </c>
      <c r="D25" s="101" t="s">
        <v>142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E35"/>
  <sheetViews>
    <sheetView topLeftCell="A13" workbookViewId="0">
      <selection activeCell="F7" sqref="F7"/>
    </sheetView>
  </sheetViews>
  <sheetFormatPr defaultColWidth="63" defaultRowHeight="20.100000000000001" customHeight="1" x14ac:dyDescent="0.25"/>
  <cols>
    <col min="1" max="1" width="89.7109375" customWidth="1"/>
    <col min="2" max="4" width="7.85546875" bestFit="1" customWidth="1"/>
    <col min="5" max="5" width="9.85546875" customWidth="1"/>
  </cols>
  <sheetData>
    <row r="1" spans="1:5" ht="20.100000000000001" customHeight="1" thickBot="1" x14ac:dyDescent="0.3">
      <c r="A1" s="75"/>
      <c r="B1" s="75"/>
      <c r="C1" s="75"/>
      <c r="D1" s="75"/>
      <c r="E1" s="75"/>
    </row>
    <row r="2" spans="1:5" ht="20.100000000000001" customHeight="1" thickBot="1" x14ac:dyDescent="0.3">
      <c r="A2" s="76"/>
      <c r="B2" s="77">
        <v>2019</v>
      </c>
      <c r="C2" s="77">
        <v>2020</v>
      </c>
      <c r="D2" s="77">
        <v>2021</v>
      </c>
      <c r="E2" s="77">
        <v>2022</v>
      </c>
    </row>
    <row r="3" spans="1:5" ht="20.100000000000001" customHeight="1" thickBot="1" x14ac:dyDescent="0.3">
      <c r="A3" s="78" t="s">
        <v>99</v>
      </c>
      <c r="B3" s="79"/>
      <c r="C3" s="79"/>
      <c r="D3" s="79"/>
      <c r="E3" s="79"/>
    </row>
    <row r="4" spans="1:5" ht="20.100000000000001" customHeight="1" thickBot="1" x14ac:dyDescent="0.3">
      <c r="A4" s="80" t="s">
        <v>70</v>
      </c>
      <c r="B4" s="74">
        <v>5000</v>
      </c>
      <c r="C4" s="81"/>
      <c r="D4" s="81"/>
      <c r="E4" s="81"/>
    </row>
    <row r="5" spans="1:5" ht="20.100000000000001" customHeight="1" thickBot="1" x14ac:dyDescent="0.3">
      <c r="A5" s="82" t="s">
        <v>71</v>
      </c>
      <c r="B5" s="81"/>
      <c r="C5" s="81"/>
      <c r="D5" s="74">
        <v>5000</v>
      </c>
      <c r="E5" s="81"/>
    </row>
    <row r="6" spans="1:5" ht="20.100000000000001" customHeight="1" thickBot="1" x14ac:dyDescent="0.3">
      <c r="A6" s="82" t="s">
        <v>72</v>
      </c>
      <c r="B6" s="74">
        <v>330000</v>
      </c>
      <c r="C6" s="74">
        <v>700000</v>
      </c>
      <c r="D6" s="74">
        <v>300000</v>
      </c>
      <c r="E6" s="74"/>
    </row>
    <row r="7" spans="1:5" ht="20.100000000000001" customHeight="1" thickBot="1" x14ac:dyDescent="0.3">
      <c r="A7" s="82" t="s">
        <v>73</v>
      </c>
      <c r="B7" s="81"/>
      <c r="C7" s="81"/>
      <c r="D7" s="74">
        <v>50000</v>
      </c>
      <c r="E7" s="74">
        <v>250000</v>
      </c>
    </row>
    <row r="8" spans="1:5" ht="20.100000000000001" customHeight="1" thickBot="1" x14ac:dyDescent="0.3">
      <c r="A8" s="78" t="s">
        <v>98</v>
      </c>
      <c r="B8" s="79"/>
      <c r="C8" s="79"/>
      <c r="D8" s="79"/>
      <c r="E8" s="79"/>
    </row>
    <row r="9" spans="1:5" ht="20.100000000000001" customHeight="1" thickBot="1" x14ac:dyDescent="0.3">
      <c r="A9" s="82" t="s">
        <v>74</v>
      </c>
      <c r="B9" s="74">
        <v>5000</v>
      </c>
      <c r="C9" s="74">
        <v>5000</v>
      </c>
      <c r="D9" s="81"/>
      <c r="E9" s="81"/>
    </row>
    <row r="10" spans="1:5" ht="20.100000000000001" customHeight="1" thickBot="1" x14ac:dyDescent="0.3">
      <c r="A10" s="82" t="s">
        <v>75</v>
      </c>
      <c r="B10" s="74">
        <v>5000</v>
      </c>
      <c r="C10" s="81"/>
      <c r="D10" s="81"/>
      <c r="E10" s="81"/>
    </row>
    <row r="11" spans="1:5" ht="20.100000000000001" customHeight="1" thickBot="1" x14ac:dyDescent="0.3">
      <c r="A11" s="82" t="s">
        <v>76</v>
      </c>
      <c r="B11" s="81"/>
      <c r="C11" s="74">
        <v>500000</v>
      </c>
      <c r="D11" s="74">
        <v>535000</v>
      </c>
      <c r="E11" s="74">
        <v>500000</v>
      </c>
    </row>
    <row r="12" spans="1:5" ht="20.100000000000001" customHeight="1" thickBot="1" x14ac:dyDescent="0.3">
      <c r="A12" s="82" t="s">
        <v>77</v>
      </c>
      <c r="B12" s="74">
        <v>200000</v>
      </c>
      <c r="C12" s="74">
        <v>250000</v>
      </c>
      <c r="D12" s="81"/>
      <c r="E12" s="81"/>
    </row>
    <row r="13" spans="1:5" ht="20.100000000000001" customHeight="1" thickBot="1" x14ac:dyDescent="0.3">
      <c r="A13" s="78" t="s">
        <v>78</v>
      </c>
      <c r="B13" s="79"/>
      <c r="C13" s="79"/>
      <c r="D13" s="79"/>
      <c r="E13" s="79"/>
    </row>
    <row r="14" spans="1:5" ht="20.100000000000001" customHeight="1" thickBot="1" x14ac:dyDescent="0.3">
      <c r="A14" s="82" t="s">
        <v>79</v>
      </c>
      <c r="B14" s="74">
        <v>5000</v>
      </c>
      <c r="C14" s="81"/>
      <c r="D14" s="81"/>
      <c r="E14" s="81"/>
    </row>
    <row r="15" spans="1:5" ht="20.100000000000001" customHeight="1" thickBot="1" x14ac:dyDescent="0.3">
      <c r="A15" s="82" t="s">
        <v>80</v>
      </c>
      <c r="B15" s="81"/>
      <c r="C15" s="74">
        <v>5000</v>
      </c>
      <c r="D15" s="81"/>
      <c r="E15" s="81"/>
    </row>
    <row r="16" spans="1:5" ht="20.100000000000001" customHeight="1" thickBot="1" x14ac:dyDescent="0.3">
      <c r="A16" s="82" t="s">
        <v>81</v>
      </c>
      <c r="B16" s="74">
        <v>145000</v>
      </c>
      <c r="C16" s="74">
        <v>450000</v>
      </c>
      <c r="D16" s="74">
        <v>600000</v>
      </c>
      <c r="E16" s="74">
        <v>500000</v>
      </c>
    </row>
    <row r="17" spans="1:5" ht="20.100000000000001" customHeight="1" thickBot="1" x14ac:dyDescent="0.3">
      <c r="A17" s="82" t="s">
        <v>82</v>
      </c>
      <c r="B17" s="74"/>
      <c r="C17" s="74">
        <v>500000</v>
      </c>
      <c r="D17" s="74">
        <v>500000</v>
      </c>
      <c r="E17" s="74">
        <v>495000</v>
      </c>
    </row>
    <row r="18" spans="1:5" ht="20.100000000000001" customHeight="1" thickBot="1" x14ac:dyDescent="0.3">
      <c r="A18" s="78" t="s">
        <v>83</v>
      </c>
      <c r="B18" s="79"/>
      <c r="C18" s="79"/>
      <c r="D18" s="79"/>
      <c r="E18" s="79"/>
    </row>
    <row r="19" spans="1:5" ht="20.100000000000001" customHeight="1" thickBot="1" x14ac:dyDescent="0.3">
      <c r="A19" s="82" t="s">
        <v>84</v>
      </c>
      <c r="B19" s="74">
        <v>5000</v>
      </c>
      <c r="C19" s="81"/>
      <c r="D19" s="81"/>
      <c r="E19" s="81"/>
    </row>
    <row r="20" spans="1:5" ht="20.100000000000001" customHeight="1" thickBot="1" x14ac:dyDescent="0.3">
      <c r="A20" s="82" t="s">
        <v>85</v>
      </c>
      <c r="B20" s="81"/>
      <c r="C20" s="74">
        <v>110000</v>
      </c>
      <c r="D20" s="74">
        <v>100000</v>
      </c>
      <c r="E20" s="74">
        <v>115000</v>
      </c>
    </row>
    <row r="21" spans="1:5" ht="20.100000000000001" customHeight="1" thickBot="1" x14ac:dyDescent="0.3">
      <c r="A21" s="78" t="s">
        <v>86</v>
      </c>
      <c r="B21" s="79"/>
      <c r="C21" s="79"/>
      <c r="D21" s="79"/>
      <c r="E21" s="79"/>
    </row>
    <row r="22" spans="1:5" ht="20.100000000000001" customHeight="1" thickBot="1" x14ac:dyDescent="0.3">
      <c r="A22" s="82" t="s">
        <v>87</v>
      </c>
      <c r="B22" s="74">
        <v>2000</v>
      </c>
      <c r="C22" s="74">
        <v>2000</v>
      </c>
      <c r="D22" s="81"/>
      <c r="E22" s="81"/>
    </row>
    <row r="23" spans="1:5" ht="20.100000000000001" customHeight="1" thickBot="1" x14ac:dyDescent="0.3">
      <c r="A23" s="82" t="s">
        <v>88</v>
      </c>
      <c r="B23" s="74">
        <v>10000</v>
      </c>
      <c r="C23" s="74">
        <v>10000</v>
      </c>
      <c r="D23" s="74">
        <v>15000</v>
      </c>
      <c r="E23" s="74">
        <v>11000</v>
      </c>
    </row>
    <row r="24" spans="1:5" ht="20.100000000000001" customHeight="1" thickBot="1" x14ac:dyDescent="0.3">
      <c r="A24" s="78" t="s">
        <v>103</v>
      </c>
      <c r="B24" s="79"/>
      <c r="C24" s="79"/>
      <c r="D24" s="79"/>
      <c r="E24" s="79"/>
    </row>
    <row r="25" spans="1:5" ht="20.100000000000001" customHeight="1" thickBot="1" x14ac:dyDescent="0.3">
      <c r="A25" s="82" t="s">
        <v>89</v>
      </c>
      <c r="B25" s="74"/>
      <c r="C25" s="74"/>
      <c r="D25" s="74"/>
      <c r="E25" s="74"/>
    </row>
    <row r="26" spans="1:5" ht="20.100000000000001" customHeight="1" thickBot="1" x14ac:dyDescent="0.3">
      <c r="A26" s="82" t="s">
        <v>90</v>
      </c>
      <c r="B26" s="74">
        <v>300000</v>
      </c>
      <c r="C26" s="74">
        <v>800000</v>
      </c>
      <c r="D26" s="74"/>
      <c r="E26" s="74"/>
    </row>
    <row r="27" spans="1:5" ht="20.100000000000001" customHeight="1" thickBot="1" x14ac:dyDescent="0.3">
      <c r="A27" s="78" t="s">
        <v>104</v>
      </c>
      <c r="B27" s="79"/>
      <c r="C27" s="79"/>
      <c r="D27" s="79"/>
      <c r="E27" s="79"/>
    </row>
    <row r="28" spans="1:5" ht="20.100000000000001" customHeight="1" thickBot="1" x14ac:dyDescent="0.3">
      <c r="A28" s="82" t="s">
        <v>91</v>
      </c>
      <c r="B28" s="81"/>
      <c r="C28" s="74">
        <v>5000</v>
      </c>
      <c r="D28" s="81"/>
      <c r="E28" s="81"/>
    </row>
    <row r="29" spans="1:5" ht="20.100000000000001" customHeight="1" thickBot="1" x14ac:dyDescent="0.3">
      <c r="A29" s="82" t="s">
        <v>92</v>
      </c>
      <c r="B29" s="81"/>
      <c r="C29" s="81"/>
      <c r="D29" s="74">
        <v>30000</v>
      </c>
      <c r="E29" s="81"/>
    </row>
    <row r="30" spans="1:5" ht="20.100000000000001" customHeight="1" thickBot="1" x14ac:dyDescent="0.3">
      <c r="A30" s="83" t="s">
        <v>100</v>
      </c>
      <c r="B30" s="84"/>
      <c r="C30" s="84"/>
      <c r="D30" s="85"/>
      <c r="E30" s="84"/>
    </row>
    <row r="31" spans="1:5" ht="36" customHeight="1" thickBot="1" x14ac:dyDescent="0.3">
      <c r="A31" s="82" t="s">
        <v>101</v>
      </c>
      <c r="B31" s="74">
        <v>1000</v>
      </c>
      <c r="C31" s="74"/>
      <c r="D31" s="74"/>
      <c r="E31" s="74"/>
    </row>
    <row r="32" spans="1:5" ht="20.100000000000001" customHeight="1" thickBot="1" x14ac:dyDescent="0.3">
      <c r="A32" s="82" t="s">
        <v>102</v>
      </c>
      <c r="B32" s="74"/>
      <c r="C32" s="74">
        <v>400000</v>
      </c>
      <c r="D32" s="74">
        <v>250000</v>
      </c>
      <c r="E32" s="74"/>
    </row>
    <row r="33" spans="1:5" ht="20.100000000000001" customHeight="1" thickBot="1" x14ac:dyDescent="0.3">
      <c r="A33" s="86" t="s">
        <v>97</v>
      </c>
      <c r="B33" s="87"/>
      <c r="C33" s="87"/>
      <c r="D33" s="87"/>
      <c r="E33" s="87"/>
    </row>
    <row r="34" spans="1:5" ht="20.100000000000001" customHeight="1" thickBot="1" x14ac:dyDescent="0.3">
      <c r="A34" s="88"/>
      <c r="B34" s="74">
        <v>10000</v>
      </c>
      <c r="C34" s="74">
        <v>40000</v>
      </c>
      <c r="D34" s="74">
        <v>50000</v>
      </c>
      <c r="E34" s="74">
        <v>50000</v>
      </c>
    </row>
    <row r="35" spans="1:5" s="89" customFormat="1" ht="20.100000000000001" customHeight="1" thickBot="1" x14ac:dyDescent="0.3">
      <c r="A35" s="90" t="s">
        <v>7</v>
      </c>
      <c r="B35" s="90"/>
      <c r="C35" s="91"/>
      <c r="D35" s="91"/>
      <c r="E35" s="92">
        <f>SUM(B4:E34)</f>
        <v>9156000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Sheet1</vt:lpstr>
      <vt:lpstr>Sheet2</vt:lpstr>
      <vt:lpstr>Sheet3</vt:lpstr>
      <vt:lpstr>Sheet4</vt:lpstr>
      <vt:lpstr>GANTT CHART FINAL </vt:lpstr>
      <vt:lpstr>Milestones (FINAL)</vt:lpstr>
      <vt:lpstr>Gantt Chart</vt:lpstr>
      <vt:lpstr>Sheet5</vt:lpstr>
      <vt:lpstr>COSTS</vt:lpstr>
      <vt:lpstr>Milestones</vt:lpstr>
      <vt:lpstr>Sheet7</vt:lpstr>
      <vt:lpstr>GANTT CHART FINAL</vt:lpstr>
      <vt:lpstr>Sheet8</vt:lpstr>
      <vt:lpstr>GANTT CHART_</vt:lpstr>
      <vt:lpstr>Budget &amp; Gantt Chart</vt:lpstr>
      <vt:lpstr>MILESTONES_</vt:lpstr>
      <vt:lpstr>Costs_2016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2025-09-18T10:56:23Z</dcterms:modified>
</cp:coreProperties>
</file>